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PW\Extreme Weather Reports\Report 2019 - 8\"/>
    </mc:Choice>
  </mc:AlternateContent>
  <xr:revisionPtr revIDLastSave="0" documentId="13_ncr:1_{13012CCC-C377-4790-83CC-AF9C1517C674}" xr6:coauthVersionLast="41" xr6:coauthVersionMax="41" xr10:uidLastSave="{00000000-0000-0000-0000-000000000000}"/>
  <bookViews>
    <workbookView xWindow="-120" yWindow="-120" windowWidth="24240" windowHeight="13140" xr2:uid="{669D29C4-17A6-4C9E-AFFB-8A7E01BA723C}"/>
  </bookViews>
  <sheets>
    <sheet name="Contents" sheetId="2" r:id="rId1"/>
    <sheet name="1" sheetId="19" r:id="rId2"/>
    <sheet name="2" sheetId="14" r:id="rId3"/>
    <sheet name="3" sheetId="9" r:id="rId4"/>
    <sheet name="Sheet1" sheetId="12" state="hidden" r:id="rId5"/>
    <sheet name="Sheet2" sheetId="13" state="hidden" r:id="rId6"/>
  </sheets>
  <definedNames>
    <definedName name="_xlnm._FilterDatabase" localSheetId="3" hidden="1">'3'!#REF!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4" l="1"/>
  <c r="K15" i="9" l="1"/>
  <c r="G15" i="9"/>
  <c r="H15" i="9"/>
  <c r="J76" i="9" l="1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L15" i="9" s="1"/>
  <c r="X101" i="19" l="1"/>
  <c r="W101" i="19"/>
  <c r="V101" i="19"/>
  <c r="U101" i="19"/>
  <c r="AAZ37" i="19"/>
  <c r="T101" i="19" s="1"/>
  <c r="T106" i="19" s="1"/>
  <c r="AAY37" i="19"/>
  <c r="S101" i="19" s="1"/>
  <c r="S106" i="19" s="1"/>
  <c r="AAX37" i="19"/>
  <c r="R101" i="19" s="1"/>
  <c r="R106" i="19" s="1"/>
  <c r="AAW37" i="19"/>
  <c r="Q101" i="19" s="1"/>
  <c r="Q106" i="19" s="1"/>
  <c r="AAV37" i="19"/>
  <c r="P101" i="19" s="1"/>
  <c r="P106" i="19" s="1"/>
  <c r="AAU37" i="19"/>
  <c r="O101" i="19" s="1"/>
  <c r="O106" i="19" s="1"/>
  <c r="AAT37" i="19"/>
  <c r="N101" i="19" s="1"/>
  <c r="N106" i="19" s="1"/>
  <c r="AAS37" i="19"/>
  <c r="M101" i="19" s="1"/>
  <c r="M106" i="19" s="1"/>
  <c r="AAR37" i="19"/>
  <c r="X100" i="19" s="1"/>
  <c r="AAQ37" i="19"/>
  <c r="W100" i="19" s="1"/>
  <c r="AAP37" i="19"/>
  <c r="V100" i="19" s="1"/>
  <c r="AAO37" i="19"/>
  <c r="U100" i="19" s="1"/>
  <c r="AAN37" i="19"/>
  <c r="T100" i="19" s="1"/>
  <c r="AAM37" i="19"/>
  <c r="S100" i="19" s="1"/>
  <c r="AAL37" i="19"/>
  <c r="R100" i="19" s="1"/>
  <c r="AAK37" i="19"/>
  <c r="Q100" i="19" s="1"/>
  <c r="AAJ37" i="19"/>
  <c r="P100" i="19" s="1"/>
  <c r="AAI37" i="19"/>
  <c r="O100" i="19" s="1"/>
  <c r="AAH37" i="19"/>
  <c r="N100" i="19" s="1"/>
  <c r="AAG37" i="19"/>
  <c r="M100" i="19" s="1"/>
  <c r="AAF37" i="19"/>
  <c r="X99" i="19" s="1"/>
  <c r="AAE37" i="19"/>
  <c r="W99" i="19" s="1"/>
  <c r="AAD37" i="19"/>
  <c r="V99" i="19" s="1"/>
  <c r="AAC37" i="19"/>
  <c r="U99" i="19" s="1"/>
  <c r="AAB37" i="19"/>
  <c r="T99" i="19" s="1"/>
  <c r="AAA37" i="19"/>
  <c r="S99" i="19" s="1"/>
  <c r="ZZ37" i="19"/>
  <c r="R99" i="19" s="1"/>
  <c r="ZY37" i="19"/>
  <c r="Q99" i="19" s="1"/>
  <c r="ZX37" i="19"/>
  <c r="P99" i="19" s="1"/>
  <c r="ZW37" i="19"/>
  <c r="O99" i="19" s="1"/>
  <c r="ZV37" i="19"/>
  <c r="N99" i="19" s="1"/>
  <c r="ZU37" i="19"/>
  <c r="M99" i="19" s="1"/>
  <c r="ZT37" i="19"/>
  <c r="X98" i="19" s="1"/>
  <c r="ZS37" i="19"/>
  <c r="W98" i="19" s="1"/>
  <c r="ZR37" i="19"/>
  <c r="V98" i="19" s="1"/>
  <c r="ZQ37" i="19"/>
  <c r="U98" i="19" s="1"/>
  <c r="ZP37" i="19"/>
  <c r="T98" i="19" s="1"/>
  <c r="ZO37" i="19"/>
  <c r="S98" i="19" s="1"/>
  <c r="ZN37" i="19"/>
  <c r="R98" i="19" s="1"/>
  <c r="ZM37" i="19"/>
  <c r="Q98" i="19" s="1"/>
  <c r="ZL37" i="19"/>
  <c r="P98" i="19" s="1"/>
  <c r="ZK37" i="19"/>
  <c r="O98" i="19" s="1"/>
  <c r="ZJ37" i="19"/>
  <c r="N98" i="19" s="1"/>
  <c r="ZI37" i="19"/>
  <c r="M98" i="19" s="1"/>
  <c r="ZH37" i="19"/>
  <c r="X97" i="19" s="1"/>
  <c r="ZG37" i="19"/>
  <c r="W97" i="19" s="1"/>
  <c r="ZF37" i="19"/>
  <c r="V97" i="19" s="1"/>
  <c r="ZE37" i="19"/>
  <c r="U97" i="19" s="1"/>
  <c r="ZD37" i="19"/>
  <c r="T97" i="19" s="1"/>
  <c r="ZC37" i="19"/>
  <c r="S97" i="19" s="1"/>
  <c r="ZB37" i="19"/>
  <c r="R97" i="19" s="1"/>
  <c r="ZA37" i="19"/>
  <c r="Q97" i="19" s="1"/>
  <c r="YZ37" i="19"/>
  <c r="P97" i="19" s="1"/>
  <c r="YY37" i="19"/>
  <c r="O97" i="19" s="1"/>
  <c r="YX37" i="19"/>
  <c r="N97" i="19" s="1"/>
  <c r="YW37" i="19"/>
  <c r="M97" i="19" s="1"/>
  <c r="YV37" i="19"/>
  <c r="X96" i="19" s="1"/>
  <c r="YU37" i="19"/>
  <c r="W96" i="19" s="1"/>
  <c r="YT37" i="19"/>
  <c r="V96" i="19" s="1"/>
  <c r="YS37" i="19"/>
  <c r="U96" i="19" s="1"/>
  <c r="YR37" i="19"/>
  <c r="T96" i="19" s="1"/>
  <c r="YQ37" i="19"/>
  <c r="S96" i="19" s="1"/>
  <c r="YP37" i="19"/>
  <c r="R96" i="19" s="1"/>
  <c r="YO37" i="19"/>
  <c r="Q96" i="19" s="1"/>
  <c r="YN37" i="19"/>
  <c r="P96" i="19" s="1"/>
  <c r="YM37" i="19"/>
  <c r="O96" i="19" s="1"/>
  <c r="YL37" i="19"/>
  <c r="N96" i="19" s="1"/>
  <c r="YK37" i="19"/>
  <c r="M96" i="19" s="1"/>
  <c r="YJ37" i="19"/>
  <c r="X95" i="19" s="1"/>
  <c r="YI37" i="19"/>
  <c r="W95" i="19" s="1"/>
  <c r="YH37" i="19"/>
  <c r="V95" i="19" s="1"/>
  <c r="YG37" i="19"/>
  <c r="U95" i="19" s="1"/>
  <c r="YF37" i="19"/>
  <c r="T95" i="19" s="1"/>
  <c r="YE37" i="19"/>
  <c r="S95" i="19" s="1"/>
  <c r="YD37" i="19"/>
  <c r="R95" i="19" s="1"/>
  <c r="YC37" i="19"/>
  <c r="Q95" i="19" s="1"/>
  <c r="YB37" i="19"/>
  <c r="P95" i="19" s="1"/>
  <c r="YA37" i="19"/>
  <c r="O95" i="19" s="1"/>
  <c r="XZ37" i="19"/>
  <c r="N95" i="19" s="1"/>
  <c r="XY37" i="19"/>
  <c r="M95" i="19" s="1"/>
  <c r="XX37" i="19"/>
  <c r="X94" i="19" s="1"/>
  <c r="XW37" i="19"/>
  <c r="W94" i="19" s="1"/>
  <c r="XV37" i="19"/>
  <c r="V94" i="19" s="1"/>
  <c r="XU37" i="19"/>
  <c r="U94" i="19" s="1"/>
  <c r="XT37" i="19"/>
  <c r="T94" i="19" s="1"/>
  <c r="XS37" i="19"/>
  <c r="S94" i="19" s="1"/>
  <c r="XR37" i="19"/>
  <c r="R94" i="19" s="1"/>
  <c r="XQ37" i="19"/>
  <c r="Q94" i="19" s="1"/>
  <c r="XP37" i="19"/>
  <c r="P94" i="19" s="1"/>
  <c r="XO37" i="19"/>
  <c r="O94" i="19" s="1"/>
  <c r="XN37" i="19"/>
  <c r="N94" i="19" s="1"/>
  <c r="XM37" i="19"/>
  <c r="M94" i="19" s="1"/>
  <c r="XL37" i="19"/>
  <c r="X93" i="19" s="1"/>
  <c r="XK37" i="19"/>
  <c r="W93" i="19" s="1"/>
  <c r="XJ37" i="19"/>
  <c r="V93" i="19" s="1"/>
  <c r="XI37" i="19"/>
  <c r="U93" i="19" s="1"/>
  <c r="XH37" i="19"/>
  <c r="T93" i="19" s="1"/>
  <c r="XG37" i="19"/>
  <c r="S93" i="19" s="1"/>
  <c r="XF37" i="19"/>
  <c r="R93" i="19" s="1"/>
  <c r="XE37" i="19"/>
  <c r="Q93" i="19" s="1"/>
  <c r="XD37" i="19"/>
  <c r="P93" i="19" s="1"/>
  <c r="XC37" i="19"/>
  <c r="O93" i="19" s="1"/>
  <c r="XB37" i="19"/>
  <c r="N93" i="19" s="1"/>
  <c r="XA37" i="19"/>
  <c r="M93" i="19" s="1"/>
  <c r="WZ37" i="19"/>
  <c r="X92" i="19" s="1"/>
  <c r="WY37" i="19"/>
  <c r="W92" i="19" s="1"/>
  <c r="WX37" i="19"/>
  <c r="V92" i="19" s="1"/>
  <c r="WW37" i="19"/>
  <c r="U92" i="19" s="1"/>
  <c r="WV37" i="19"/>
  <c r="T92" i="19" s="1"/>
  <c r="WU37" i="19"/>
  <c r="S92" i="19" s="1"/>
  <c r="WT37" i="19"/>
  <c r="R92" i="19" s="1"/>
  <c r="WS37" i="19"/>
  <c r="Q92" i="19" s="1"/>
  <c r="WR37" i="19"/>
  <c r="P92" i="19" s="1"/>
  <c r="WQ37" i="19"/>
  <c r="O92" i="19" s="1"/>
  <c r="WP37" i="19"/>
  <c r="N92" i="19" s="1"/>
  <c r="WO37" i="19"/>
  <c r="M92" i="19" s="1"/>
  <c r="WN37" i="19"/>
  <c r="X91" i="19" s="1"/>
  <c r="WM37" i="19"/>
  <c r="W91" i="19" s="1"/>
  <c r="WL37" i="19"/>
  <c r="V91" i="19" s="1"/>
  <c r="WK37" i="19"/>
  <c r="U91" i="19" s="1"/>
  <c r="WJ37" i="19"/>
  <c r="T91" i="19" s="1"/>
  <c r="WI37" i="19"/>
  <c r="S91" i="19" s="1"/>
  <c r="WH37" i="19"/>
  <c r="R91" i="19" s="1"/>
  <c r="WG37" i="19"/>
  <c r="Q91" i="19" s="1"/>
  <c r="WF37" i="19"/>
  <c r="P91" i="19" s="1"/>
  <c r="WE37" i="19"/>
  <c r="O91" i="19" s="1"/>
  <c r="WD37" i="19"/>
  <c r="N91" i="19" s="1"/>
  <c r="WC37" i="19"/>
  <c r="M91" i="19" s="1"/>
  <c r="WB37" i="19"/>
  <c r="X90" i="19" s="1"/>
  <c r="WA37" i="19"/>
  <c r="W90" i="19" s="1"/>
  <c r="VZ37" i="19"/>
  <c r="V90" i="19" s="1"/>
  <c r="VY37" i="19"/>
  <c r="U90" i="19" s="1"/>
  <c r="VX37" i="19"/>
  <c r="T90" i="19" s="1"/>
  <c r="VW37" i="19"/>
  <c r="S90" i="19" s="1"/>
  <c r="VV37" i="19"/>
  <c r="R90" i="19" s="1"/>
  <c r="VU37" i="19"/>
  <c r="Q90" i="19" s="1"/>
  <c r="VT37" i="19"/>
  <c r="P90" i="19" s="1"/>
  <c r="VS37" i="19"/>
  <c r="O90" i="19" s="1"/>
  <c r="VR37" i="19"/>
  <c r="N90" i="19" s="1"/>
  <c r="VQ37" i="19"/>
  <c r="M90" i="19" s="1"/>
  <c r="VP37" i="19"/>
  <c r="X89" i="19" s="1"/>
  <c r="VO37" i="19"/>
  <c r="W89" i="19" s="1"/>
  <c r="VN37" i="19"/>
  <c r="V89" i="19" s="1"/>
  <c r="VM37" i="19"/>
  <c r="U89" i="19" s="1"/>
  <c r="VL37" i="19"/>
  <c r="T89" i="19" s="1"/>
  <c r="VK37" i="19"/>
  <c r="S89" i="19" s="1"/>
  <c r="VJ37" i="19"/>
  <c r="R89" i="19" s="1"/>
  <c r="VI37" i="19"/>
  <c r="Q89" i="19" s="1"/>
  <c r="VH37" i="19"/>
  <c r="P89" i="19" s="1"/>
  <c r="VG37" i="19"/>
  <c r="O89" i="19" s="1"/>
  <c r="VF37" i="19"/>
  <c r="N89" i="19" s="1"/>
  <c r="VE37" i="19"/>
  <c r="M89" i="19" s="1"/>
  <c r="VD37" i="19"/>
  <c r="X88" i="19" s="1"/>
  <c r="VC37" i="19"/>
  <c r="W88" i="19" s="1"/>
  <c r="VB37" i="19"/>
  <c r="V88" i="19" s="1"/>
  <c r="VA37" i="19"/>
  <c r="U88" i="19" s="1"/>
  <c r="UZ37" i="19"/>
  <c r="T88" i="19" s="1"/>
  <c r="UY37" i="19"/>
  <c r="S88" i="19" s="1"/>
  <c r="UX37" i="19"/>
  <c r="R88" i="19" s="1"/>
  <c r="UW37" i="19"/>
  <c r="Q88" i="19" s="1"/>
  <c r="UV37" i="19"/>
  <c r="P88" i="19" s="1"/>
  <c r="UU37" i="19"/>
  <c r="O88" i="19" s="1"/>
  <c r="UT37" i="19"/>
  <c r="N88" i="19" s="1"/>
  <c r="US37" i="19"/>
  <c r="M88" i="19" s="1"/>
  <c r="UR37" i="19"/>
  <c r="X87" i="19" s="1"/>
  <c r="UQ37" i="19"/>
  <c r="W87" i="19" s="1"/>
  <c r="UP37" i="19"/>
  <c r="V87" i="19" s="1"/>
  <c r="UO37" i="19"/>
  <c r="U87" i="19" s="1"/>
  <c r="UN37" i="19"/>
  <c r="T87" i="19" s="1"/>
  <c r="UM37" i="19"/>
  <c r="S87" i="19" s="1"/>
  <c r="UL37" i="19"/>
  <c r="R87" i="19" s="1"/>
  <c r="UK37" i="19"/>
  <c r="Q87" i="19" s="1"/>
  <c r="UJ37" i="19"/>
  <c r="P87" i="19" s="1"/>
  <c r="UI37" i="19"/>
  <c r="O87" i="19" s="1"/>
  <c r="UH37" i="19"/>
  <c r="N87" i="19" s="1"/>
  <c r="UG37" i="19"/>
  <c r="M87" i="19" s="1"/>
  <c r="UF37" i="19"/>
  <c r="X86" i="19" s="1"/>
  <c r="UE37" i="19"/>
  <c r="W86" i="19" s="1"/>
  <c r="UD37" i="19"/>
  <c r="V86" i="19" s="1"/>
  <c r="UC37" i="19"/>
  <c r="U86" i="19" s="1"/>
  <c r="UB37" i="19"/>
  <c r="T86" i="19" s="1"/>
  <c r="UA37" i="19"/>
  <c r="S86" i="19" s="1"/>
  <c r="TZ37" i="19"/>
  <c r="R86" i="19" s="1"/>
  <c r="TY37" i="19"/>
  <c r="Q86" i="19" s="1"/>
  <c r="TX37" i="19"/>
  <c r="P86" i="19" s="1"/>
  <c r="TW37" i="19"/>
  <c r="O86" i="19" s="1"/>
  <c r="TV37" i="19"/>
  <c r="N86" i="19" s="1"/>
  <c r="TU37" i="19"/>
  <c r="M86" i="19" s="1"/>
  <c r="TT37" i="19"/>
  <c r="X85" i="19" s="1"/>
  <c r="TS37" i="19"/>
  <c r="W85" i="19" s="1"/>
  <c r="TR37" i="19"/>
  <c r="V85" i="19" s="1"/>
  <c r="TQ37" i="19"/>
  <c r="U85" i="19" s="1"/>
  <c r="TP37" i="19"/>
  <c r="T85" i="19" s="1"/>
  <c r="TO37" i="19"/>
  <c r="S85" i="19" s="1"/>
  <c r="TN37" i="19"/>
  <c r="R85" i="19" s="1"/>
  <c r="TM37" i="19"/>
  <c r="Q85" i="19" s="1"/>
  <c r="TL37" i="19"/>
  <c r="P85" i="19" s="1"/>
  <c r="TK37" i="19"/>
  <c r="O85" i="19" s="1"/>
  <c r="TJ37" i="19"/>
  <c r="N85" i="19" s="1"/>
  <c r="TI37" i="19"/>
  <c r="M85" i="19" s="1"/>
  <c r="TH37" i="19"/>
  <c r="X84" i="19" s="1"/>
  <c r="TG37" i="19"/>
  <c r="W84" i="19" s="1"/>
  <c r="TF37" i="19"/>
  <c r="V84" i="19" s="1"/>
  <c r="TE37" i="19"/>
  <c r="U84" i="19" s="1"/>
  <c r="TD37" i="19"/>
  <c r="T84" i="19" s="1"/>
  <c r="TC37" i="19"/>
  <c r="S84" i="19" s="1"/>
  <c r="TB37" i="19"/>
  <c r="R84" i="19" s="1"/>
  <c r="TA37" i="19"/>
  <c r="Q84" i="19" s="1"/>
  <c r="SZ37" i="19"/>
  <c r="P84" i="19" s="1"/>
  <c r="SY37" i="19"/>
  <c r="O84" i="19" s="1"/>
  <c r="SX37" i="19"/>
  <c r="N84" i="19" s="1"/>
  <c r="SW37" i="19"/>
  <c r="M84" i="19" s="1"/>
  <c r="SV37" i="19"/>
  <c r="X83" i="19" s="1"/>
  <c r="SU37" i="19"/>
  <c r="W83" i="19" s="1"/>
  <c r="ST37" i="19"/>
  <c r="V83" i="19" s="1"/>
  <c r="SS37" i="19"/>
  <c r="U83" i="19" s="1"/>
  <c r="SR37" i="19"/>
  <c r="T83" i="19" s="1"/>
  <c r="SQ37" i="19"/>
  <c r="S83" i="19" s="1"/>
  <c r="SP37" i="19"/>
  <c r="R83" i="19" s="1"/>
  <c r="SO37" i="19"/>
  <c r="Q83" i="19" s="1"/>
  <c r="SN37" i="19"/>
  <c r="P83" i="19" s="1"/>
  <c r="SM37" i="19"/>
  <c r="O83" i="19" s="1"/>
  <c r="SL37" i="19"/>
  <c r="N83" i="19" s="1"/>
  <c r="SK37" i="19"/>
  <c r="M83" i="19" s="1"/>
  <c r="SJ37" i="19"/>
  <c r="X82" i="19" s="1"/>
  <c r="SI37" i="19"/>
  <c r="W82" i="19" s="1"/>
  <c r="SH37" i="19"/>
  <c r="V82" i="19" s="1"/>
  <c r="SG37" i="19"/>
  <c r="U82" i="19" s="1"/>
  <c r="SF37" i="19"/>
  <c r="T82" i="19" s="1"/>
  <c r="SE37" i="19"/>
  <c r="S82" i="19" s="1"/>
  <c r="SD37" i="19"/>
  <c r="R82" i="19" s="1"/>
  <c r="SC37" i="19"/>
  <c r="Q82" i="19" s="1"/>
  <c r="SB37" i="19"/>
  <c r="P82" i="19" s="1"/>
  <c r="SA37" i="19"/>
  <c r="O82" i="19" s="1"/>
  <c r="RZ37" i="19"/>
  <c r="N82" i="19" s="1"/>
  <c r="RY37" i="19"/>
  <c r="M82" i="19" s="1"/>
  <c r="RX37" i="19"/>
  <c r="X81" i="19" s="1"/>
  <c r="RW37" i="19"/>
  <c r="W81" i="19" s="1"/>
  <c r="RV37" i="19"/>
  <c r="V81" i="19" s="1"/>
  <c r="RU37" i="19"/>
  <c r="U81" i="19" s="1"/>
  <c r="RT37" i="19"/>
  <c r="T81" i="19" s="1"/>
  <c r="RS37" i="19"/>
  <c r="S81" i="19" s="1"/>
  <c r="RR37" i="19"/>
  <c r="R81" i="19" s="1"/>
  <c r="RQ37" i="19"/>
  <c r="Q81" i="19" s="1"/>
  <c r="RP37" i="19"/>
  <c r="P81" i="19" s="1"/>
  <c r="RO37" i="19"/>
  <c r="O81" i="19" s="1"/>
  <c r="RN37" i="19"/>
  <c r="N81" i="19" s="1"/>
  <c r="RM37" i="19"/>
  <c r="M81" i="19" s="1"/>
  <c r="RL37" i="19"/>
  <c r="X80" i="19" s="1"/>
  <c r="RK37" i="19"/>
  <c r="W80" i="19" s="1"/>
  <c r="RJ37" i="19"/>
  <c r="V80" i="19" s="1"/>
  <c r="RI37" i="19"/>
  <c r="U80" i="19" s="1"/>
  <c r="RH37" i="19"/>
  <c r="T80" i="19" s="1"/>
  <c r="RG37" i="19"/>
  <c r="S80" i="19" s="1"/>
  <c r="RF37" i="19"/>
  <c r="R80" i="19" s="1"/>
  <c r="RE37" i="19"/>
  <c r="Q80" i="19" s="1"/>
  <c r="RD37" i="19"/>
  <c r="P80" i="19" s="1"/>
  <c r="RC37" i="19"/>
  <c r="O80" i="19" s="1"/>
  <c r="RB37" i="19"/>
  <c r="N80" i="19" s="1"/>
  <c r="RA37" i="19"/>
  <c r="M80" i="19" s="1"/>
  <c r="QZ37" i="19"/>
  <c r="X79" i="19" s="1"/>
  <c r="QY37" i="19"/>
  <c r="W79" i="19" s="1"/>
  <c r="QX37" i="19"/>
  <c r="V79" i="19" s="1"/>
  <c r="QW37" i="19"/>
  <c r="U79" i="19" s="1"/>
  <c r="QV37" i="19"/>
  <c r="T79" i="19" s="1"/>
  <c r="QU37" i="19"/>
  <c r="S79" i="19" s="1"/>
  <c r="QT37" i="19"/>
  <c r="R79" i="19" s="1"/>
  <c r="QS37" i="19"/>
  <c r="Q79" i="19" s="1"/>
  <c r="QR37" i="19"/>
  <c r="P79" i="19" s="1"/>
  <c r="QQ37" i="19"/>
  <c r="O79" i="19" s="1"/>
  <c r="QP37" i="19"/>
  <c r="N79" i="19" s="1"/>
  <c r="QO37" i="19"/>
  <c r="M79" i="19" s="1"/>
  <c r="QN37" i="19"/>
  <c r="X78" i="19" s="1"/>
  <c r="QM37" i="19"/>
  <c r="W78" i="19" s="1"/>
  <c r="QL37" i="19"/>
  <c r="V78" i="19" s="1"/>
  <c r="QK37" i="19"/>
  <c r="U78" i="19" s="1"/>
  <c r="QJ37" i="19"/>
  <c r="T78" i="19" s="1"/>
  <c r="QI37" i="19"/>
  <c r="S78" i="19" s="1"/>
  <c r="QH37" i="19"/>
  <c r="R78" i="19" s="1"/>
  <c r="QG37" i="19"/>
  <c r="Q78" i="19" s="1"/>
  <c r="QF37" i="19"/>
  <c r="P78" i="19" s="1"/>
  <c r="QE37" i="19"/>
  <c r="O78" i="19" s="1"/>
  <c r="QD37" i="19"/>
  <c r="N78" i="19" s="1"/>
  <c r="QC37" i="19"/>
  <c r="M78" i="19" s="1"/>
  <c r="QB37" i="19"/>
  <c r="X77" i="19" s="1"/>
  <c r="QA37" i="19"/>
  <c r="W77" i="19" s="1"/>
  <c r="PZ37" i="19"/>
  <c r="V77" i="19" s="1"/>
  <c r="PY37" i="19"/>
  <c r="U77" i="19" s="1"/>
  <c r="PX37" i="19"/>
  <c r="T77" i="19" s="1"/>
  <c r="PW37" i="19"/>
  <c r="S77" i="19" s="1"/>
  <c r="PV37" i="19"/>
  <c r="R77" i="19" s="1"/>
  <c r="PU37" i="19"/>
  <c r="Q77" i="19" s="1"/>
  <c r="PT37" i="19"/>
  <c r="P77" i="19" s="1"/>
  <c r="PS37" i="19"/>
  <c r="O77" i="19" s="1"/>
  <c r="PR37" i="19"/>
  <c r="N77" i="19" s="1"/>
  <c r="PQ37" i="19"/>
  <c r="M77" i="19" s="1"/>
  <c r="PP37" i="19"/>
  <c r="X76" i="19" s="1"/>
  <c r="PO37" i="19"/>
  <c r="W76" i="19" s="1"/>
  <c r="PN37" i="19"/>
  <c r="V76" i="19" s="1"/>
  <c r="PM37" i="19"/>
  <c r="U76" i="19" s="1"/>
  <c r="PL37" i="19"/>
  <c r="T76" i="19" s="1"/>
  <c r="PK37" i="19"/>
  <c r="S76" i="19" s="1"/>
  <c r="PJ37" i="19"/>
  <c r="R76" i="19" s="1"/>
  <c r="PI37" i="19"/>
  <c r="Q76" i="19" s="1"/>
  <c r="PH37" i="19"/>
  <c r="P76" i="19" s="1"/>
  <c r="PG37" i="19"/>
  <c r="O76" i="19" s="1"/>
  <c r="PF37" i="19"/>
  <c r="N76" i="19" s="1"/>
  <c r="PE37" i="19"/>
  <c r="M76" i="19" s="1"/>
  <c r="PD37" i="19"/>
  <c r="X75" i="19" s="1"/>
  <c r="PC37" i="19"/>
  <c r="W75" i="19" s="1"/>
  <c r="PB37" i="19"/>
  <c r="V75" i="19" s="1"/>
  <c r="PA37" i="19"/>
  <c r="U75" i="19" s="1"/>
  <c r="OZ37" i="19"/>
  <c r="T75" i="19" s="1"/>
  <c r="OY37" i="19"/>
  <c r="S75" i="19" s="1"/>
  <c r="OX37" i="19"/>
  <c r="R75" i="19" s="1"/>
  <c r="OW37" i="19"/>
  <c r="Q75" i="19" s="1"/>
  <c r="OV37" i="19"/>
  <c r="P75" i="19" s="1"/>
  <c r="OU37" i="19"/>
  <c r="O75" i="19" s="1"/>
  <c r="OT37" i="19"/>
  <c r="N75" i="19" s="1"/>
  <c r="OS37" i="19"/>
  <c r="M75" i="19" s="1"/>
  <c r="OR37" i="19"/>
  <c r="X74" i="19" s="1"/>
  <c r="OQ37" i="19"/>
  <c r="W74" i="19" s="1"/>
  <c r="OP37" i="19"/>
  <c r="V74" i="19" s="1"/>
  <c r="OO37" i="19"/>
  <c r="U74" i="19" s="1"/>
  <c r="ON37" i="19"/>
  <c r="T74" i="19" s="1"/>
  <c r="OM37" i="19"/>
  <c r="S74" i="19" s="1"/>
  <c r="OL37" i="19"/>
  <c r="R74" i="19" s="1"/>
  <c r="OK37" i="19"/>
  <c r="Q74" i="19" s="1"/>
  <c r="OJ37" i="19"/>
  <c r="P74" i="19" s="1"/>
  <c r="OI37" i="19"/>
  <c r="O74" i="19" s="1"/>
  <c r="OH37" i="19"/>
  <c r="N74" i="19" s="1"/>
  <c r="OG37" i="19"/>
  <c r="M74" i="19" s="1"/>
  <c r="OF37" i="19"/>
  <c r="X73" i="19" s="1"/>
  <c r="OE37" i="19"/>
  <c r="W73" i="19" s="1"/>
  <c r="OD37" i="19"/>
  <c r="V73" i="19" s="1"/>
  <c r="OC37" i="19"/>
  <c r="U73" i="19" s="1"/>
  <c r="OB37" i="19"/>
  <c r="T73" i="19" s="1"/>
  <c r="OA37" i="19"/>
  <c r="S73" i="19" s="1"/>
  <c r="NZ37" i="19"/>
  <c r="R73" i="19" s="1"/>
  <c r="NY37" i="19"/>
  <c r="Q73" i="19" s="1"/>
  <c r="NX37" i="19"/>
  <c r="P73" i="19" s="1"/>
  <c r="NW37" i="19"/>
  <c r="O73" i="19" s="1"/>
  <c r="NV37" i="19"/>
  <c r="N73" i="19" s="1"/>
  <c r="NU37" i="19"/>
  <c r="M73" i="19" s="1"/>
  <c r="NT37" i="19"/>
  <c r="X72" i="19" s="1"/>
  <c r="NS37" i="19"/>
  <c r="W72" i="19" s="1"/>
  <c r="NR37" i="19"/>
  <c r="V72" i="19" s="1"/>
  <c r="NQ37" i="19"/>
  <c r="U72" i="19" s="1"/>
  <c r="NP37" i="19"/>
  <c r="T72" i="19" s="1"/>
  <c r="NO37" i="19"/>
  <c r="S72" i="19" s="1"/>
  <c r="NN37" i="19"/>
  <c r="R72" i="19" s="1"/>
  <c r="NM37" i="19"/>
  <c r="Q72" i="19" s="1"/>
  <c r="NL37" i="19"/>
  <c r="P72" i="19" s="1"/>
  <c r="NK37" i="19"/>
  <c r="O72" i="19" s="1"/>
  <c r="NJ37" i="19"/>
  <c r="N72" i="19" s="1"/>
  <c r="NI37" i="19"/>
  <c r="M72" i="19" s="1"/>
  <c r="NH37" i="19"/>
  <c r="X71" i="19" s="1"/>
  <c r="NG37" i="19"/>
  <c r="W71" i="19" s="1"/>
  <c r="NF37" i="19"/>
  <c r="V71" i="19" s="1"/>
  <c r="NE37" i="19"/>
  <c r="U71" i="19" s="1"/>
  <c r="ND37" i="19"/>
  <c r="T71" i="19" s="1"/>
  <c r="NC37" i="19"/>
  <c r="S71" i="19" s="1"/>
  <c r="NB37" i="19"/>
  <c r="R71" i="19" s="1"/>
  <c r="NA37" i="19"/>
  <c r="Q71" i="19" s="1"/>
  <c r="MZ37" i="19"/>
  <c r="P71" i="19" s="1"/>
  <c r="MY37" i="19"/>
  <c r="O71" i="19" s="1"/>
  <c r="MX37" i="19"/>
  <c r="N71" i="19" s="1"/>
  <c r="MW37" i="19"/>
  <c r="M71" i="19" s="1"/>
  <c r="MV37" i="19"/>
  <c r="X70" i="19" s="1"/>
  <c r="MU37" i="19"/>
  <c r="W70" i="19" s="1"/>
  <c r="MT37" i="19"/>
  <c r="V70" i="19" s="1"/>
  <c r="MS37" i="19"/>
  <c r="U70" i="19" s="1"/>
  <c r="MR37" i="19"/>
  <c r="T70" i="19" s="1"/>
  <c r="MQ37" i="19"/>
  <c r="S70" i="19" s="1"/>
  <c r="MP37" i="19"/>
  <c r="R70" i="19" s="1"/>
  <c r="MO37" i="19"/>
  <c r="Q70" i="19" s="1"/>
  <c r="MN37" i="19"/>
  <c r="P70" i="19" s="1"/>
  <c r="MM37" i="19"/>
  <c r="O70" i="19" s="1"/>
  <c r="ML37" i="19"/>
  <c r="N70" i="19" s="1"/>
  <c r="MK37" i="19"/>
  <c r="M70" i="19" s="1"/>
  <c r="MJ37" i="19"/>
  <c r="X69" i="19" s="1"/>
  <c r="MI37" i="19"/>
  <c r="W69" i="19" s="1"/>
  <c r="MH37" i="19"/>
  <c r="V69" i="19" s="1"/>
  <c r="MG37" i="19"/>
  <c r="U69" i="19" s="1"/>
  <c r="MF37" i="19"/>
  <c r="T69" i="19" s="1"/>
  <c r="ME37" i="19"/>
  <c r="S69" i="19" s="1"/>
  <c r="MD37" i="19"/>
  <c r="R69" i="19" s="1"/>
  <c r="MC37" i="19"/>
  <c r="Q69" i="19" s="1"/>
  <c r="MB37" i="19"/>
  <c r="P69" i="19" s="1"/>
  <c r="MA37" i="19"/>
  <c r="O69" i="19" s="1"/>
  <c r="LZ37" i="19"/>
  <c r="N69" i="19" s="1"/>
  <c r="LY37" i="19"/>
  <c r="M69" i="19" s="1"/>
  <c r="LX37" i="19"/>
  <c r="X68" i="19" s="1"/>
  <c r="LW37" i="19"/>
  <c r="W68" i="19" s="1"/>
  <c r="LV37" i="19"/>
  <c r="V68" i="19" s="1"/>
  <c r="LU37" i="19"/>
  <c r="U68" i="19" s="1"/>
  <c r="LT37" i="19"/>
  <c r="T68" i="19" s="1"/>
  <c r="LS37" i="19"/>
  <c r="S68" i="19" s="1"/>
  <c r="LR37" i="19"/>
  <c r="R68" i="19" s="1"/>
  <c r="LQ37" i="19"/>
  <c r="Q68" i="19" s="1"/>
  <c r="LP37" i="19"/>
  <c r="P68" i="19" s="1"/>
  <c r="LO37" i="19"/>
  <c r="O68" i="19" s="1"/>
  <c r="LN37" i="19"/>
  <c r="N68" i="19" s="1"/>
  <c r="LM37" i="19"/>
  <c r="M68" i="19" s="1"/>
  <c r="LL37" i="19"/>
  <c r="X67" i="19" s="1"/>
  <c r="LK37" i="19"/>
  <c r="W67" i="19" s="1"/>
  <c r="LJ37" i="19"/>
  <c r="V67" i="19" s="1"/>
  <c r="LI37" i="19"/>
  <c r="U67" i="19" s="1"/>
  <c r="LH37" i="19"/>
  <c r="T67" i="19" s="1"/>
  <c r="LG37" i="19"/>
  <c r="S67" i="19" s="1"/>
  <c r="LF37" i="19"/>
  <c r="R67" i="19" s="1"/>
  <c r="LE37" i="19"/>
  <c r="Q67" i="19" s="1"/>
  <c r="LD37" i="19"/>
  <c r="P67" i="19" s="1"/>
  <c r="LC37" i="19"/>
  <c r="O67" i="19" s="1"/>
  <c r="LB37" i="19"/>
  <c r="N67" i="19" s="1"/>
  <c r="LA37" i="19"/>
  <c r="M67" i="19" s="1"/>
  <c r="KZ37" i="19"/>
  <c r="X66" i="19" s="1"/>
  <c r="KY37" i="19"/>
  <c r="W66" i="19" s="1"/>
  <c r="KX37" i="19"/>
  <c r="V66" i="19" s="1"/>
  <c r="KW37" i="19"/>
  <c r="U66" i="19" s="1"/>
  <c r="KV37" i="19"/>
  <c r="T66" i="19" s="1"/>
  <c r="KU37" i="19"/>
  <c r="S66" i="19" s="1"/>
  <c r="KT37" i="19"/>
  <c r="R66" i="19" s="1"/>
  <c r="KS37" i="19"/>
  <c r="Q66" i="19" s="1"/>
  <c r="KR37" i="19"/>
  <c r="P66" i="19" s="1"/>
  <c r="KQ37" i="19"/>
  <c r="O66" i="19" s="1"/>
  <c r="KP37" i="19"/>
  <c r="N66" i="19" s="1"/>
  <c r="KO37" i="19"/>
  <c r="M66" i="19" s="1"/>
  <c r="KN37" i="19"/>
  <c r="X65" i="19" s="1"/>
  <c r="KM37" i="19"/>
  <c r="W65" i="19" s="1"/>
  <c r="KL37" i="19"/>
  <c r="V65" i="19" s="1"/>
  <c r="KK37" i="19"/>
  <c r="U65" i="19" s="1"/>
  <c r="KJ37" i="19"/>
  <c r="T65" i="19" s="1"/>
  <c r="KI37" i="19"/>
  <c r="S65" i="19" s="1"/>
  <c r="KH37" i="19"/>
  <c r="R65" i="19" s="1"/>
  <c r="KG37" i="19"/>
  <c r="Q65" i="19" s="1"/>
  <c r="KF37" i="19"/>
  <c r="P65" i="19" s="1"/>
  <c r="KE37" i="19"/>
  <c r="O65" i="19" s="1"/>
  <c r="KD37" i="19"/>
  <c r="N65" i="19" s="1"/>
  <c r="KC37" i="19"/>
  <c r="M65" i="19" s="1"/>
  <c r="KB37" i="19"/>
  <c r="X64" i="19" s="1"/>
  <c r="KA37" i="19"/>
  <c r="W64" i="19" s="1"/>
  <c r="JZ37" i="19"/>
  <c r="V64" i="19" s="1"/>
  <c r="JY37" i="19"/>
  <c r="U64" i="19" s="1"/>
  <c r="JX37" i="19"/>
  <c r="T64" i="19" s="1"/>
  <c r="JW37" i="19"/>
  <c r="S64" i="19" s="1"/>
  <c r="JV37" i="19"/>
  <c r="R64" i="19" s="1"/>
  <c r="JU37" i="19"/>
  <c r="Q64" i="19" s="1"/>
  <c r="JT37" i="19"/>
  <c r="P64" i="19" s="1"/>
  <c r="JS37" i="19"/>
  <c r="O64" i="19" s="1"/>
  <c r="JR37" i="19"/>
  <c r="N64" i="19" s="1"/>
  <c r="JQ37" i="19"/>
  <c r="M64" i="19" s="1"/>
  <c r="JP37" i="19"/>
  <c r="X63" i="19" s="1"/>
  <c r="JO37" i="19"/>
  <c r="W63" i="19" s="1"/>
  <c r="JN37" i="19"/>
  <c r="V63" i="19" s="1"/>
  <c r="JM37" i="19"/>
  <c r="U63" i="19" s="1"/>
  <c r="JL37" i="19"/>
  <c r="T63" i="19" s="1"/>
  <c r="JK37" i="19"/>
  <c r="S63" i="19" s="1"/>
  <c r="JJ37" i="19"/>
  <c r="R63" i="19" s="1"/>
  <c r="JI37" i="19"/>
  <c r="Q63" i="19" s="1"/>
  <c r="JH37" i="19"/>
  <c r="P63" i="19" s="1"/>
  <c r="JG37" i="19"/>
  <c r="O63" i="19" s="1"/>
  <c r="JF37" i="19"/>
  <c r="N63" i="19" s="1"/>
  <c r="JE37" i="19"/>
  <c r="M63" i="19" s="1"/>
  <c r="JD37" i="19"/>
  <c r="X62" i="19" s="1"/>
  <c r="JC37" i="19"/>
  <c r="W62" i="19" s="1"/>
  <c r="JB37" i="19"/>
  <c r="V62" i="19" s="1"/>
  <c r="JA37" i="19"/>
  <c r="U62" i="19" s="1"/>
  <c r="IZ37" i="19"/>
  <c r="T62" i="19" s="1"/>
  <c r="IY37" i="19"/>
  <c r="S62" i="19" s="1"/>
  <c r="IX37" i="19"/>
  <c r="R62" i="19" s="1"/>
  <c r="IW37" i="19"/>
  <c r="Q62" i="19" s="1"/>
  <c r="IV37" i="19"/>
  <c r="P62" i="19" s="1"/>
  <c r="IU37" i="19"/>
  <c r="O62" i="19" s="1"/>
  <c r="IT37" i="19"/>
  <c r="N62" i="19" s="1"/>
  <c r="IS37" i="19"/>
  <c r="M62" i="19" s="1"/>
  <c r="IR37" i="19"/>
  <c r="X61" i="19" s="1"/>
  <c r="IQ37" i="19"/>
  <c r="W61" i="19" s="1"/>
  <c r="IP37" i="19"/>
  <c r="V61" i="19" s="1"/>
  <c r="IO37" i="19"/>
  <c r="U61" i="19" s="1"/>
  <c r="IN37" i="19"/>
  <c r="T61" i="19" s="1"/>
  <c r="IM37" i="19"/>
  <c r="S61" i="19" s="1"/>
  <c r="IL37" i="19"/>
  <c r="R61" i="19" s="1"/>
  <c r="IK37" i="19"/>
  <c r="Q61" i="19" s="1"/>
  <c r="IJ37" i="19"/>
  <c r="P61" i="19" s="1"/>
  <c r="II37" i="19"/>
  <c r="O61" i="19" s="1"/>
  <c r="IH37" i="19"/>
  <c r="N61" i="19" s="1"/>
  <c r="IG37" i="19"/>
  <c r="M61" i="19" s="1"/>
  <c r="IF37" i="19"/>
  <c r="X60" i="19" s="1"/>
  <c r="IE37" i="19"/>
  <c r="W60" i="19" s="1"/>
  <c r="ID37" i="19"/>
  <c r="V60" i="19" s="1"/>
  <c r="IC37" i="19"/>
  <c r="U60" i="19" s="1"/>
  <c r="IB37" i="19"/>
  <c r="T60" i="19" s="1"/>
  <c r="IA37" i="19"/>
  <c r="S60" i="19" s="1"/>
  <c r="HZ37" i="19"/>
  <c r="R60" i="19" s="1"/>
  <c r="HY37" i="19"/>
  <c r="Q60" i="19" s="1"/>
  <c r="HX37" i="19"/>
  <c r="P60" i="19" s="1"/>
  <c r="HW37" i="19"/>
  <c r="O60" i="19" s="1"/>
  <c r="HV37" i="19"/>
  <c r="N60" i="19" s="1"/>
  <c r="HU37" i="19"/>
  <c r="M60" i="19" s="1"/>
  <c r="HT37" i="19"/>
  <c r="X59" i="19" s="1"/>
  <c r="HS37" i="19"/>
  <c r="W59" i="19" s="1"/>
  <c r="HR37" i="19"/>
  <c r="V59" i="19" s="1"/>
  <c r="HQ37" i="19"/>
  <c r="U59" i="19" s="1"/>
  <c r="HP37" i="19"/>
  <c r="T59" i="19" s="1"/>
  <c r="HO37" i="19"/>
  <c r="S59" i="19" s="1"/>
  <c r="HN37" i="19"/>
  <c r="R59" i="19" s="1"/>
  <c r="HM37" i="19"/>
  <c r="Q59" i="19" s="1"/>
  <c r="HL37" i="19"/>
  <c r="P59" i="19" s="1"/>
  <c r="HK37" i="19"/>
  <c r="O59" i="19" s="1"/>
  <c r="HJ37" i="19"/>
  <c r="N59" i="19" s="1"/>
  <c r="HI37" i="19"/>
  <c r="M59" i="19" s="1"/>
  <c r="HH37" i="19"/>
  <c r="X58" i="19" s="1"/>
  <c r="HG37" i="19"/>
  <c r="W58" i="19" s="1"/>
  <c r="HF37" i="19"/>
  <c r="V58" i="19" s="1"/>
  <c r="HE37" i="19"/>
  <c r="U58" i="19" s="1"/>
  <c r="HD37" i="19"/>
  <c r="T58" i="19" s="1"/>
  <c r="HC37" i="19"/>
  <c r="S58" i="19" s="1"/>
  <c r="HB37" i="19"/>
  <c r="R58" i="19" s="1"/>
  <c r="HA37" i="19"/>
  <c r="Q58" i="19" s="1"/>
  <c r="GZ37" i="19"/>
  <c r="P58" i="19" s="1"/>
  <c r="GY37" i="19"/>
  <c r="O58" i="19" s="1"/>
  <c r="GX37" i="19"/>
  <c r="N58" i="19" s="1"/>
  <c r="GW37" i="19"/>
  <c r="M58" i="19" s="1"/>
  <c r="GV37" i="19"/>
  <c r="X57" i="19" s="1"/>
  <c r="GU37" i="19"/>
  <c r="W57" i="19" s="1"/>
  <c r="GT37" i="19"/>
  <c r="V57" i="19" s="1"/>
  <c r="GS37" i="19"/>
  <c r="U57" i="19" s="1"/>
  <c r="GR37" i="19"/>
  <c r="T57" i="19" s="1"/>
  <c r="GQ37" i="19"/>
  <c r="S57" i="19" s="1"/>
  <c r="GP37" i="19"/>
  <c r="R57" i="19" s="1"/>
  <c r="GO37" i="19"/>
  <c r="Q57" i="19" s="1"/>
  <c r="GN37" i="19"/>
  <c r="P57" i="19" s="1"/>
  <c r="GM37" i="19"/>
  <c r="O57" i="19" s="1"/>
  <c r="GL37" i="19"/>
  <c r="N57" i="19" s="1"/>
  <c r="GK37" i="19"/>
  <c r="M57" i="19" s="1"/>
  <c r="GJ37" i="19"/>
  <c r="X56" i="19" s="1"/>
  <c r="GI37" i="19"/>
  <c r="W56" i="19" s="1"/>
  <c r="GH37" i="19"/>
  <c r="V56" i="19" s="1"/>
  <c r="GG37" i="19"/>
  <c r="U56" i="19" s="1"/>
  <c r="GF37" i="19"/>
  <c r="T56" i="19" s="1"/>
  <c r="GE37" i="19"/>
  <c r="S56" i="19" s="1"/>
  <c r="GD37" i="19"/>
  <c r="R56" i="19" s="1"/>
  <c r="GC37" i="19"/>
  <c r="Q56" i="19" s="1"/>
  <c r="GB37" i="19"/>
  <c r="P56" i="19" s="1"/>
  <c r="GA37" i="19"/>
  <c r="O56" i="19" s="1"/>
  <c r="FZ37" i="19"/>
  <c r="N56" i="19" s="1"/>
  <c r="FY37" i="19"/>
  <c r="M56" i="19" s="1"/>
  <c r="FX37" i="19"/>
  <c r="X55" i="19" s="1"/>
  <c r="FW37" i="19"/>
  <c r="W55" i="19" s="1"/>
  <c r="FV37" i="19"/>
  <c r="V55" i="19" s="1"/>
  <c r="FU37" i="19"/>
  <c r="U55" i="19" s="1"/>
  <c r="FT37" i="19"/>
  <c r="T55" i="19" s="1"/>
  <c r="FS37" i="19"/>
  <c r="S55" i="19" s="1"/>
  <c r="FR37" i="19"/>
  <c r="R55" i="19" s="1"/>
  <c r="FQ37" i="19"/>
  <c r="Q55" i="19" s="1"/>
  <c r="FP37" i="19"/>
  <c r="P55" i="19" s="1"/>
  <c r="FO37" i="19"/>
  <c r="O55" i="19" s="1"/>
  <c r="FN37" i="19"/>
  <c r="N55" i="19" s="1"/>
  <c r="FM37" i="19"/>
  <c r="M55" i="19" s="1"/>
  <c r="FL37" i="19"/>
  <c r="X54" i="19" s="1"/>
  <c r="FK37" i="19"/>
  <c r="W54" i="19" s="1"/>
  <c r="FJ37" i="19"/>
  <c r="V54" i="19" s="1"/>
  <c r="FI37" i="19"/>
  <c r="U54" i="19" s="1"/>
  <c r="FH37" i="19"/>
  <c r="T54" i="19" s="1"/>
  <c r="FG37" i="19"/>
  <c r="S54" i="19" s="1"/>
  <c r="FF37" i="19"/>
  <c r="R54" i="19" s="1"/>
  <c r="FE37" i="19"/>
  <c r="Q54" i="19" s="1"/>
  <c r="FD37" i="19"/>
  <c r="P54" i="19" s="1"/>
  <c r="FC37" i="19"/>
  <c r="O54" i="19" s="1"/>
  <c r="FB37" i="19"/>
  <c r="N54" i="19" s="1"/>
  <c r="FA37" i="19"/>
  <c r="M54" i="19" s="1"/>
  <c r="EZ37" i="19"/>
  <c r="X53" i="19" s="1"/>
  <c r="EY37" i="19"/>
  <c r="W53" i="19" s="1"/>
  <c r="EX37" i="19"/>
  <c r="V53" i="19" s="1"/>
  <c r="EW37" i="19"/>
  <c r="U53" i="19" s="1"/>
  <c r="EV37" i="19"/>
  <c r="T53" i="19" s="1"/>
  <c r="EU37" i="19"/>
  <c r="S53" i="19" s="1"/>
  <c r="ET37" i="19"/>
  <c r="R53" i="19" s="1"/>
  <c r="ES37" i="19"/>
  <c r="Q53" i="19" s="1"/>
  <c r="ER37" i="19"/>
  <c r="P53" i="19" s="1"/>
  <c r="EQ37" i="19"/>
  <c r="O53" i="19" s="1"/>
  <c r="EP37" i="19"/>
  <c r="N53" i="19" s="1"/>
  <c r="EO37" i="19"/>
  <c r="M53" i="19" s="1"/>
  <c r="EN37" i="19"/>
  <c r="X52" i="19" s="1"/>
  <c r="EM37" i="19"/>
  <c r="W52" i="19" s="1"/>
  <c r="EL37" i="19"/>
  <c r="V52" i="19" s="1"/>
  <c r="EK37" i="19"/>
  <c r="U52" i="19" s="1"/>
  <c r="EJ37" i="19"/>
  <c r="T52" i="19" s="1"/>
  <c r="EI37" i="19"/>
  <c r="S52" i="19" s="1"/>
  <c r="EH37" i="19"/>
  <c r="R52" i="19" s="1"/>
  <c r="EG37" i="19"/>
  <c r="Q52" i="19" s="1"/>
  <c r="EF37" i="19"/>
  <c r="P52" i="19" s="1"/>
  <c r="EE37" i="19"/>
  <c r="O52" i="19" s="1"/>
  <c r="ED37" i="19"/>
  <c r="N52" i="19" s="1"/>
  <c r="EC37" i="19"/>
  <c r="M52" i="19" s="1"/>
  <c r="EB37" i="19"/>
  <c r="X51" i="19" s="1"/>
  <c r="EA37" i="19"/>
  <c r="W51" i="19" s="1"/>
  <c r="DZ37" i="19"/>
  <c r="V51" i="19" s="1"/>
  <c r="DY37" i="19"/>
  <c r="U51" i="19" s="1"/>
  <c r="DX37" i="19"/>
  <c r="T51" i="19" s="1"/>
  <c r="DW37" i="19"/>
  <c r="S51" i="19" s="1"/>
  <c r="DV37" i="19"/>
  <c r="R51" i="19" s="1"/>
  <c r="DU37" i="19"/>
  <c r="Q51" i="19" s="1"/>
  <c r="DT37" i="19"/>
  <c r="P51" i="19" s="1"/>
  <c r="DS37" i="19"/>
  <c r="O51" i="19" s="1"/>
  <c r="DR37" i="19"/>
  <c r="N51" i="19" s="1"/>
  <c r="DQ37" i="19"/>
  <c r="M51" i="19" s="1"/>
  <c r="DP37" i="19"/>
  <c r="X50" i="19" s="1"/>
  <c r="DO37" i="19"/>
  <c r="W50" i="19" s="1"/>
  <c r="DN37" i="19"/>
  <c r="V50" i="19" s="1"/>
  <c r="DM37" i="19"/>
  <c r="U50" i="19" s="1"/>
  <c r="DL37" i="19"/>
  <c r="T50" i="19" s="1"/>
  <c r="DK37" i="19"/>
  <c r="S50" i="19" s="1"/>
  <c r="DJ37" i="19"/>
  <c r="R50" i="19" s="1"/>
  <c r="DI37" i="19"/>
  <c r="Q50" i="19" s="1"/>
  <c r="DH37" i="19"/>
  <c r="P50" i="19" s="1"/>
  <c r="DG37" i="19"/>
  <c r="O50" i="19" s="1"/>
  <c r="DF37" i="19"/>
  <c r="N50" i="19" s="1"/>
  <c r="DE37" i="19"/>
  <c r="M50" i="19" s="1"/>
  <c r="DD37" i="19"/>
  <c r="X49" i="19" s="1"/>
  <c r="DC37" i="19"/>
  <c r="W49" i="19" s="1"/>
  <c r="DB37" i="19"/>
  <c r="V49" i="19" s="1"/>
  <c r="DA37" i="19"/>
  <c r="U49" i="19" s="1"/>
  <c r="CZ37" i="19"/>
  <c r="T49" i="19" s="1"/>
  <c r="CY37" i="19"/>
  <c r="S49" i="19" s="1"/>
  <c r="CX37" i="19"/>
  <c r="R49" i="19" s="1"/>
  <c r="CW37" i="19"/>
  <c r="Q49" i="19" s="1"/>
  <c r="CV37" i="19"/>
  <c r="P49" i="19" s="1"/>
  <c r="CU37" i="19"/>
  <c r="O49" i="19" s="1"/>
  <c r="CT37" i="19"/>
  <c r="N49" i="19" s="1"/>
  <c r="CS37" i="19"/>
  <c r="M49" i="19" s="1"/>
  <c r="CR37" i="19"/>
  <c r="X48" i="19" s="1"/>
  <c r="CQ37" i="19"/>
  <c r="W48" i="19" s="1"/>
  <c r="CP37" i="19"/>
  <c r="V48" i="19" s="1"/>
  <c r="CO37" i="19"/>
  <c r="U48" i="19" s="1"/>
  <c r="CN37" i="19"/>
  <c r="T48" i="19" s="1"/>
  <c r="CM37" i="19"/>
  <c r="S48" i="19" s="1"/>
  <c r="CL37" i="19"/>
  <c r="R48" i="19" s="1"/>
  <c r="CK37" i="19"/>
  <c r="Q48" i="19" s="1"/>
  <c r="CJ37" i="19"/>
  <c r="P48" i="19" s="1"/>
  <c r="CI37" i="19"/>
  <c r="O48" i="19" s="1"/>
  <c r="CH37" i="19"/>
  <c r="N48" i="19" s="1"/>
  <c r="CG37" i="19"/>
  <c r="M48" i="19" s="1"/>
  <c r="CF37" i="19"/>
  <c r="X47" i="19" s="1"/>
  <c r="CE37" i="19"/>
  <c r="W47" i="19" s="1"/>
  <c r="CD37" i="19"/>
  <c r="V47" i="19" s="1"/>
  <c r="CC37" i="19"/>
  <c r="U47" i="19" s="1"/>
  <c r="CB37" i="19"/>
  <c r="T47" i="19" s="1"/>
  <c r="CA37" i="19"/>
  <c r="S47" i="19" s="1"/>
  <c r="BZ37" i="19"/>
  <c r="R47" i="19" s="1"/>
  <c r="BY37" i="19"/>
  <c r="Q47" i="19" s="1"/>
  <c r="BX37" i="19"/>
  <c r="P47" i="19" s="1"/>
  <c r="BW37" i="19"/>
  <c r="O47" i="19" s="1"/>
  <c r="BV37" i="19"/>
  <c r="N47" i="19" s="1"/>
  <c r="BU37" i="19"/>
  <c r="M47" i="19" s="1"/>
  <c r="BT37" i="19"/>
  <c r="X46" i="19" s="1"/>
  <c r="BS37" i="19"/>
  <c r="W46" i="19" s="1"/>
  <c r="BR37" i="19"/>
  <c r="V46" i="19" s="1"/>
  <c r="BQ37" i="19"/>
  <c r="U46" i="19" s="1"/>
  <c r="BP37" i="19"/>
  <c r="T46" i="19" s="1"/>
  <c r="BO37" i="19"/>
  <c r="S46" i="19" s="1"/>
  <c r="BN37" i="19"/>
  <c r="R46" i="19" s="1"/>
  <c r="BM37" i="19"/>
  <c r="Q46" i="19" s="1"/>
  <c r="BL37" i="19"/>
  <c r="P46" i="19" s="1"/>
  <c r="BK37" i="19"/>
  <c r="O46" i="19" s="1"/>
  <c r="BJ37" i="19"/>
  <c r="N46" i="19" s="1"/>
  <c r="BI37" i="19"/>
  <c r="M46" i="19" s="1"/>
  <c r="BH37" i="19"/>
  <c r="X45" i="19" s="1"/>
  <c r="BG37" i="19"/>
  <c r="W45" i="19" s="1"/>
  <c r="BF37" i="19"/>
  <c r="V45" i="19" s="1"/>
  <c r="BE37" i="19"/>
  <c r="U45" i="19" s="1"/>
  <c r="BD37" i="19"/>
  <c r="T45" i="19" s="1"/>
  <c r="BC37" i="19"/>
  <c r="S45" i="19" s="1"/>
  <c r="BB37" i="19"/>
  <c r="R45" i="19" s="1"/>
  <c r="BA37" i="19"/>
  <c r="Q45" i="19" s="1"/>
  <c r="AZ37" i="19"/>
  <c r="P45" i="19" s="1"/>
  <c r="AY37" i="19"/>
  <c r="O45" i="19" s="1"/>
  <c r="AX37" i="19"/>
  <c r="N45" i="19" s="1"/>
  <c r="AW37" i="19"/>
  <c r="M45" i="19" s="1"/>
  <c r="AV37" i="19"/>
  <c r="X44" i="19" s="1"/>
  <c r="AU37" i="19"/>
  <c r="W44" i="19" s="1"/>
  <c r="AT37" i="19"/>
  <c r="V44" i="19" s="1"/>
  <c r="AS37" i="19"/>
  <c r="U44" i="19" s="1"/>
  <c r="AR37" i="19"/>
  <c r="T44" i="19" s="1"/>
  <c r="AQ37" i="19"/>
  <c r="S44" i="19" s="1"/>
  <c r="AP37" i="19"/>
  <c r="R44" i="19" s="1"/>
  <c r="AO37" i="19"/>
  <c r="Q44" i="19" s="1"/>
  <c r="AN37" i="19"/>
  <c r="P44" i="19" s="1"/>
  <c r="AM37" i="19"/>
  <c r="O44" i="19" s="1"/>
  <c r="AL37" i="19"/>
  <c r="N44" i="19" s="1"/>
  <c r="AK37" i="19"/>
  <c r="M44" i="19" s="1"/>
  <c r="AJ37" i="19"/>
  <c r="X43" i="19" s="1"/>
  <c r="AI37" i="19"/>
  <c r="W43" i="19" s="1"/>
  <c r="AH37" i="19"/>
  <c r="V43" i="19" s="1"/>
  <c r="AG37" i="19"/>
  <c r="U43" i="19" s="1"/>
  <c r="AF37" i="19"/>
  <c r="T43" i="19" s="1"/>
  <c r="AE37" i="19"/>
  <c r="S43" i="19" s="1"/>
  <c r="AD37" i="19"/>
  <c r="R43" i="19" s="1"/>
  <c r="AC37" i="19"/>
  <c r="Q43" i="19" s="1"/>
  <c r="AB37" i="19"/>
  <c r="P43" i="19" s="1"/>
  <c r="AA37" i="19"/>
  <c r="O43" i="19" s="1"/>
  <c r="Z37" i="19"/>
  <c r="N43" i="19" s="1"/>
  <c r="Y37" i="19"/>
  <c r="M43" i="19" s="1"/>
  <c r="X37" i="19"/>
  <c r="X42" i="19" s="1"/>
  <c r="W37" i="19"/>
  <c r="W42" i="19" s="1"/>
  <c r="V37" i="19"/>
  <c r="V42" i="19" s="1"/>
  <c r="U37" i="19"/>
  <c r="U42" i="19" s="1"/>
  <c r="T37" i="19"/>
  <c r="T42" i="19" s="1"/>
  <c r="S37" i="19"/>
  <c r="S42" i="19" s="1"/>
  <c r="R37" i="19"/>
  <c r="R42" i="19" s="1"/>
  <c r="Q37" i="19"/>
  <c r="Q42" i="19" s="1"/>
  <c r="P37" i="19"/>
  <c r="P42" i="19" s="1"/>
  <c r="O37" i="19"/>
  <c r="O42" i="19" s="1"/>
  <c r="N37" i="19"/>
  <c r="N42" i="19" s="1"/>
  <c r="M37" i="19"/>
  <c r="M42" i="19" s="1"/>
  <c r="P109" i="19" l="1"/>
  <c r="S109" i="19"/>
  <c r="N109" i="19"/>
  <c r="T109" i="19"/>
  <c r="M105" i="19"/>
  <c r="M107" i="19" s="1"/>
  <c r="Q109" i="19"/>
  <c r="O109" i="19"/>
  <c r="R109" i="19"/>
  <c r="M109" i="19"/>
  <c r="U106" i="19"/>
  <c r="T105" i="19"/>
  <c r="T107" i="19" s="1"/>
  <c r="S105" i="19"/>
  <c r="S107" i="19" s="1"/>
  <c r="O105" i="19"/>
  <c r="O107" i="19" s="1"/>
  <c r="N105" i="19"/>
  <c r="N107" i="19" s="1"/>
  <c r="P105" i="19"/>
  <c r="P107" i="19" s="1"/>
  <c r="Q105" i="19"/>
  <c r="Q107" i="19" s="1"/>
  <c r="R105" i="19"/>
  <c r="R107" i="19" s="1"/>
  <c r="AA44" i="19"/>
  <c r="AA48" i="19"/>
  <c r="AA50" i="19"/>
  <c r="AA52" i="19"/>
  <c r="AA56" i="19"/>
  <c r="AA58" i="19"/>
  <c r="AA60" i="19"/>
  <c r="AA64" i="19"/>
  <c r="AA66" i="19"/>
  <c r="AA68" i="19"/>
  <c r="AA72" i="19"/>
  <c r="AA74" i="19"/>
  <c r="AA76" i="19"/>
  <c r="AA80" i="19"/>
  <c r="AA82" i="19"/>
  <c r="AA84" i="19"/>
  <c r="AA88" i="19"/>
  <c r="AA90" i="19"/>
  <c r="AA92" i="19"/>
  <c r="AA96" i="19"/>
  <c r="AA98" i="19"/>
  <c r="AA99" i="19"/>
  <c r="AA100" i="19"/>
  <c r="AA46" i="19"/>
  <c r="AA54" i="19"/>
  <c r="AA62" i="19"/>
  <c r="AA70" i="19"/>
  <c r="AA78" i="19"/>
  <c r="AA86" i="19"/>
  <c r="AA94" i="19"/>
  <c r="AA47" i="19"/>
  <c r="AA49" i="19"/>
  <c r="AA51" i="19"/>
  <c r="AA53" i="19"/>
  <c r="AA55" i="19"/>
  <c r="AA57" i="19"/>
  <c r="AA59" i="19"/>
  <c r="AA61" i="19"/>
  <c r="AA63" i="19"/>
  <c r="AA65" i="19"/>
  <c r="AA67" i="19"/>
  <c r="AA69" i="19"/>
  <c r="AA71" i="19"/>
  <c r="AA73" i="19"/>
  <c r="AA75" i="19"/>
  <c r="AA77" i="19"/>
  <c r="AA79" i="19"/>
  <c r="AA81" i="19"/>
  <c r="AA83" i="19"/>
  <c r="AA85" i="19"/>
  <c r="AA87" i="19"/>
  <c r="AA89" i="19"/>
  <c r="AA91" i="19"/>
  <c r="AA93" i="19"/>
  <c r="AA95" i="19"/>
  <c r="AA97" i="19"/>
  <c r="AA101" i="19"/>
  <c r="AA106" i="19" s="1"/>
  <c r="AA43" i="19"/>
  <c r="AA45" i="19"/>
  <c r="AA42" i="19"/>
  <c r="P110" i="19" l="1"/>
  <c r="S110" i="19"/>
  <c r="Q110" i="19"/>
  <c r="R110" i="19"/>
  <c r="T110" i="19"/>
  <c r="N110" i="19"/>
  <c r="O110" i="19"/>
  <c r="M110" i="19"/>
  <c r="AA105" i="19"/>
  <c r="AA107" i="19" s="1"/>
  <c r="U109" i="19"/>
  <c r="U105" i="19"/>
  <c r="U107" i="19" s="1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7" i="13"/>
  <c r="I26" i="13"/>
  <c r="I25" i="13"/>
  <c r="I24" i="13"/>
  <c r="I23" i="13"/>
  <c r="I22" i="13"/>
  <c r="I21" i="13"/>
  <c r="I20" i="13"/>
  <c r="I19" i="13"/>
  <c r="I17" i="13"/>
  <c r="I16" i="13"/>
  <c r="I15" i="13"/>
  <c r="I14" i="13"/>
  <c r="I13" i="13"/>
  <c r="I12" i="13"/>
  <c r="I10" i="13"/>
  <c r="I9" i="13"/>
  <c r="I8" i="13"/>
  <c r="I7" i="13"/>
  <c r="I5" i="13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U110" i="19" l="1"/>
</calcChain>
</file>

<file path=xl/sharedStrings.xml><?xml version="1.0" encoding="utf-8"?>
<sst xmlns="http://schemas.openxmlformats.org/spreadsheetml/2006/main" count="1336" uniqueCount="961">
  <si>
    <t>Source: GHCN Daily Station Data</t>
  </si>
  <si>
    <t>Tab 1</t>
  </si>
  <si>
    <t>Tab 2</t>
  </si>
  <si>
    <t xml:space="preserve">This spreadsheet contains data for the maps and graphs that appear in the following Society of Actuaries' Report: </t>
  </si>
  <si>
    <t>zcu19</t>
  </si>
  <si>
    <t xml:space="preserve">886-4 </t>
  </si>
  <si>
    <t xml:space="preserve">896-6 </t>
  </si>
  <si>
    <t xml:space="preserve">883-4 </t>
  </si>
  <si>
    <t xml:space="preserve">896-2 </t>
  </si>
  <si>
    <t xml:space="preserve">897-4 </t>
  </si>
  <si>
    <t xml:space="preserve">900-6 </t>
  </si>
  <si>
    <t xml:space="preserve">885-4 </t>
  </si>
  <si>
    <t xml:space="preserve">886-0 </t>
  </si>
  <si>
    <t xml:space="preserve">921-0 </t>
  </si>
  <si>
    <t xml:space="preserve">922-2 </t>
  </si>
  <si>
    <t xml:space="preserve">894-4 </t>
  </si>
  <si>
    <t xml:space="preserve">900-0 </t>
  </si>
  <si>
    <t xml:space="preserve">918-0 </t>
  </si>
  <si>
    <t xml:space="preserve">899-6 </t>
  </si>
  <si>
    <t xml:space="preserve">911-0 </t>
  </si>
  <si>
    <t xml:space="preserve">904-2 </t>
  </si>
  <si>
    <t xml:space="preserve">910-2 </t>
  </si>
  <si>
    <t xml:space="preserve">895-6 </t>
  </si>
  <si>
    <t xml:space="preserve">913-4 </t>
  </si>
  <si>
    <t xml:space="preserve">905-2 </t>
  </si>
  <si>
    <t xml:space="preserve">906-0 </t>
  </si>
  <si>
    <t xml:space="preserve">926-6 </t>
  </si>
  <si>
    <t xml:space="preserve">929-0 </t>
  </si>
  <si>
    <t xml:space="preserve">911-4 </t>
  </si>
  <si>
    <t xml:space="preserve">914-4 </t>
  </si>
  <si>
    <t xml:space="preserve">914-6 </t>
  </si>
  <si>
    <t xml:space="preserve">923-0 </t>
  </si>
  <si>
    <t xml:space="preserve">912-0 </t>
  </si>
  <si>
    <t xml:space="preserve">920-4 </t>
  </si>
  <si>
    <t xml:space="preserve">927-2 </t>
  </si>
  <si>
    <t xml:space="preserve">929-6 </t>
  </si>
  <si>
    <t xml:space="preserve">914-0 </t>
  </si>
  <si>
    <t xml:space="preserve">930-0 </t>
  </si>
  <si>
    <t xml:space="preserve">910-0 </t>
  </si>
  <si>
    <t xml:space="preserve">928-0 </t>
  </si>
  <si>
    <t xml:space="preserve">925-6 </t>
  </si>
  <si>
    <t xml:space="preserve">914-2 </t>
  </si>
  <si>
    <t xml:space="preserve">916-0 </t>
  </si>
  <si>
    <t xml:space="preserve">931-6 </t>
  </si>
  <si>
    <t xml:space="preserve">935-0 </t>
  </si>
  <si>
    <t xml:space="preserve">916-4 </t>
  </si>
  <si>
    <t xml:space="preserve">915-0 </t>
  </si>
  <si>
    <t xml:space="preserve">927-4 </t>
  </si>
  <si>
    <t xml:space="preserve">926-2 </t>
  </si>
  <si>
    <t xml:space="preserve">901-0 </t>
  </si>
  <si>
    <t xml:space="preserve">898-6 </t>
  </si>
  <si>
    <t xml:space="preserve">892-0 </t>
  </si>
  <si>
    <t xml:space="preserve">902-4 </t>
  </si>
  <si>
    <t xml:space="preserve">901-6 </t>
  </si>
  <si>
    <t xml:space="preserve">871-4 </t>
  </si>
  <si>
    <t xml:space="preserve">897-0 </t>
  </si>
  <si>
    <t xml:space="preserve">867-2 </t>
  </si>
  <si>
    <t xml:space="preserve">891-6 </t>
  </si>
  <si>
    <t xml:space="preserve">869-4 </t>
  </si>
  <si>
    <t xml:space="preserve">877-2 </t>
  </si>
  <si>
    <t xml:space="preserve">864-2 </t>
  </si>
  <si>
    <t xml:space="preserve">873-2 </t>
  </si>
  <si>
    <t xml:space="preserve">879-4 </t>
  </si>
  <si>
    <t xml:space="preserve">862-0 </t>
  </si>
  <si>
    <t xml:space="preserve">872-2 </t>
  </si>
  <si>
    <t xml:space="preserve">882-2 </t>
  </si>
  <si>
    <t xml:space="preserve">884-6 </t>
  </si>
  <si>
    <t xml:space="preserve">868-6 </t>
  </si>
  <si>
    <t xml:space="preserve">870-0 </t>
  </si>
  <si>
    <t xml:space="preserve">882-6 </t>
  </si>
  <si>
    <t xml:space="preserve">885-6 </t>
  </si>
  <si>
    <t xml:space="preserve">895-4 </t>
  </si>
  <si>
    <t xml:space="preserve">883-6 </t>
  </si>
  <si>
    <t xml:space="preserve">905-0 </t>
  </si>
  <si>
    <t xml:space="preserve">907-6 </t>
  </si>
  <si>
    <t xml:space="preserve">893-0 </t>
  </si>
  <si>
    <t xml:space="preserve">896-0 </t>
  </si>
  <si>
    <t xml:space="preserve">890-2 </t>
  </si>
  <si>
    <t xml:space="preserve">888-0 </t>
  </si>
  <si>
    <t xml:space="preserve">890-6 </t>
  </si>
  <si>
    <t xml:space="preserve">902-6 </t>
  </si>
  <si>
    <t xml:space="preserve">877-4 </t>
  </si>
  <si>
    <t xml:space="preserve">902-2 </t>
  </si>
  <si>
    <t xml:space="preserve">905-6 </t>
  </si>
  <si>
    <t xml:space="preserve">853-2 </t>
  </si>
  <si>
    <t xml:space="preserve">851-4 </t>
  </si>
  <si>
    <t xml:space="preserve">835-2 </t>
  </si>
  <si>
    <t xml:space="preserve">845-0 </t>
  </si>
  <si>
    <t xml:space="preserve">834-0 </t>
  </si>
  <si>
    <t xml:space="preserve">843-4 </t>
  </si>
  <si>
    <t xml:space="preserve">842-4 </t>
  </si>
  <si>
    <t xml:space="preserve">847-0 </t>
  </si>
  <si>
    <t xml:space="preserve">830-6 </t>
  </si>
  <si>
    <t xml:space="preserve">833-0 </t>
  </si>
  <si>
    <t xml:space="preserve">848-2 </t>
  </si>
  <si>
    <t xml:space="preserve">842-2 </t>
  </si>
  <si>
    <t xml:space="preserve">855-4 </t>
  </si>
  <si>
    <t xml:space="preserve">859-2 </t>
  </si>
  <si>
    <t xml:space="preserve">832-6 </t>
  </si>
  <si>
    <t xml:space="preserve">835-4 </t>
  </si>
  <si>
    <t xml:space="preserve">841-0 </t>
  </si>
  <si>
    <t xml:space="preserve">838-0 </t>
  </si>
  <si>
    <t xml:space="preserve">853-4 </t>
  </si>
  <si>
    <t xml:space="preserve">854-2 </t>
  </si>
  <si>
    <t xml:space="preserve">833-6 </t>
  </si>
  <si>
    <t xml:space="preserve">834-6 </t>
  </si>
  <si>
    <t xml:space="preserve">847-2 </t>
  </si>
  <si>
    <t xml:space="preserve">857-2 </t>
  </si>
  <si>
    <t xml:space="preserve">852-4 </t>
  </si>
  <si>
    <t xml:space="preserve">845-6 </t>
  </si>
  <si>
    <t xml:space="preserve">860-0 </t>
  </si>
  <si>
    <t xml:space="preserve">839-4 </t>
  </si>
  <si>
    <t xml:space="preserve">848-0 </t>
  </si>
  <si>
    <t xml:space="preserve">819-0 </t>
  </si>
  <si>
    <t xml:space="preserve">850-2 </t>
  </si>
  <si>
    <t xml:space="preserve">818-6 </t>
  </si>
  <si>
    <t xml:space="preserve">844-0 </t>
  </si>
  <si>
    <t xml:space="preserve">817-6 </t>
  </si>
  <si>
    <t xml:space="preserve">819-4 </t>
  </si>
  <si>
    <t xml:space="preserve">803-6 </t>
  </si>
  <si>
    <t xml:space="preserve">815-0 </t>
  </si>
  <si>
    <t xml:space="preserve">825-0 </t>
  </si>
  <si>
    <t xml:space="preserve">831-0 </t>
  </si>
  <si>
    <t xml:space="preserve">821-4 </t>
  </si>
  <si>
    <t xml:space="preserve">837-6 </t>
  </si>
  <si>
    <t xml:space="preserve">819-2 </t>
  </si>
  <si>
    <t xml:space="preserve">846-4 </t>
  </si>
  <si>
    <t xml:space="preserve">837-0 </t>
  </si>
  <si>
    <t xml:space="preserve">839-2 </t>
  </si>
  <si>
    <t xml:space="preserve">841-6 </t>
  </si>
  <si>
    <t xml:space="preserve">847-6 </t>
  </si>
  <si>
    <t xml:space="preserve">839-6 </t>
  </si>
  <si>
    <t xml:space="preserve">845-4 </t>
  </si>
  <si>
    <t xml:space="preserve">829-0 </t>
  </si>
  <si>
    <t xml:space="preserve">854-0 </t>
  </si>
  <si>
    <t xml:space="preserve">864-4 </t>
  </si>
  <si>
    <t xml:space="preserve">854-6 </t>
  </si>
  <si>
    <t xml:space="preserve">864-6 </t>
  </si>
  <si>
    <t xml:space="preserve">856-0 </t>
  </si>
  <si>
    <t xml:space="preserve">863-2 </t>
  </si>
  <si>
    <t xml:space="preserve">872-4 </t>
  </si>
  <si>
    <t xml:space="preserve">875-2 </t>
  </si>
  <si>
    <t xml:space="preserve">862-4 </t>
  </si>
  <si>
    <t xml:space="preserve">865-2 </t>
  </si>
  <si>
    <t xml:space="preserve">879-6 </t>
  </si>
  <si>
    <t xml:space="preserve">884-0 </t>
  </si>
  <si>
    <t xml:space="preserve">878-2 </t>
  </si>
  <si>
    <t xml:space="preserve">880-2 </t>
  </si>
  <si>
    <t xml:space="preserve">887-2 </t>
  </si>
  <si>
    <t xml:space="preserve">878-4 </t>
  </si>
  <si>
    <t xml:space="preserve">887-4 </t>
  </si>
  <si>
    <t xml:space="preserve">889-6 </t>
  </si>
  <si>
    <t xml:space="preserve">880-0 </t>
  </si>
  <si>
    <t xml:space="preserve">886-6 </t>
  </si>
  <si>
    <t xml:space="preserve">904-0 </t>
  </si>
  <si>
    <t xml:space="preserve">907-0 </t>
  </si>
  <si>
    <t xml:space="preserve">900-4 </t>
  </si>
  <si>
    <t xml:space="preserve">903-2 </t>
  </si>
  <si>
    <t xml:space="preserve">904-6 </t>
  </si>
  <si>
    <t xml:space="preserve">912-2 </t>
  </si>
  <si>
    <t xml:space="preserve">903-4 </t>
  </si>
  <si>
    <t xml:space="preserve">922-4 </t>
  </si>
  <si>
    <t xml:space="preserve">910-4 </t>
  </si>
  <si>
    <t xml:space="preserve">920-0 </t>
  </si>
  <si>
    <t xml:space="preserve">925-2 </t>
  </si>
  <si>
    <t xml:space="preserve">919-6 </t>
  </si>
  <si>
    <t xml:space="preserve">918-2 </t>
  </si>
  <si>
    <t xml:space="preserve">922-0 </t>
  </si>
  <si>
    <t xml:space="preserve">917-6 </t>
  </si>
  <si>
    <t xml:space="preserve">918-6 </t>
  </si>
  <si>
    <t xml:space="preserve">924-6 </t>
  </si>
  <si>
    <t xml:space="preserve">917-4 </t>
  </si>
  <si>
    <t xml:space="preserve">919-0 </t>
  </si>
  <si>
    <t xml:space="preserve">923-2 </t>
  </si>
  <si>
    <t xml:space="preserve">921-6 </t>
  </si>
  <si>
    <t xml:space="preserve">920-6 </t>
  </si>
  <si>
    <t xml:space="preserve">930-6 </t>
  </si>
  <si>
    <t xml:space="preserve">924-4 </t>
  </si>
  <si>
    <t xml:space="preserve">926-4 </t>
  </si>
  <si>
    <t xml:space="preserve">925-0 </t>
  </si>
  <si>
    <t xml:space="preserve">916-6 </t>
  </si>
  <si>
    <t xml:space="preserve">924-0 </t>
  </si>
  <si>
    <t xml:space="preserve">909-0 </t>
  </si>
  <si>
    <t xml:space="preserve">922-6 </t>
  </si>
  <si>
    <t xml:space="preserve">919-2 </t>
  </si>
  <si>
    <t>open</t>
  </si>
  <si>
    <t>high</t>
  </si>
  <si>
    <t>low</t>
  </si>
  <si>
    <t>last</t>
  </si>
  <si>
    <t>soybean sept zsu19</t>
  </si>
  <si>
    <t xml:space="preserve">420-2 </t>
  </si>
  <si>
    <t xml:space="preserve">437-0 </t>
  </si>
  <si>
    <t xml:space="preserve">419-6 </t>
  </si>
  <si>
    <t xml:space="preserve">436-6 </t>
  </si>
  <si>
    <t xml:space="preserve">416-0 </t>
  </si>
  <si>
    <t xml:space="preserve">421-0 </t>
  </si>
  <si>
    <t xml:space="preserve">413-2 </t>
  </si>
  <si>
    <t xml:space="preserve">419-0 </t>
  </si>
  <si>
    <t xml:space="preserve">429-0 </t>
  </si>
  <si>
    <t xml:space="preserve">429-4 </t>
  </si>
  <si>
    <t xml:space="preserve">413-4 </t>
  </si>
  <si>
    <t xml:space="preserve">415-4 </t>
  </si>
  <si>
    <t xml:space="preserve">445-4 </t>
  </si>
  <si>
    <t xml:space="preserve">460-0 </t>
  </si>
  <si>
    <t xml:space="preserve">420-6 </t>
  </si>
  <si>
    <t xml:space="preserve">424-6 </t>
  </si>
  <si>
    <t xml:space="preserve">449-2 </t>
  </si>
  <si>
    <t xml:space="preserve">451-4 </t>
  </si>
  <si>
    <t xml:space="preserve">445-2 </t>
  </si>
  <si>
    <t xml:space="preserve">445-6 </t>
  </si>
  <si>
    <t xml:space="preserve">452-0 </t>
  </si>
  <si>
    <t xml:space="preserve">452-4 </t>
  </si>
  <si>
    <t xml:space="preserve">446-4 </t>
  </si>
  <si>
    <t xml:space="preserve">449-4 </t>
  </si>
  <si>
    <t xml:space="preserve">455-6 </t>
  </si>
  <si>
    <t xml:space="preserve">458-2 </t>
  </si>
  <si>
    <t xml:space="preserve">453-0 </t>
  </si>
  <si>
    <t xml:space="preserve">447-4 </t>
  </si>
  <si>
    <t xml:space="preserve">453-4 </t>
  </si>
  <si>
    <t xml:space="preserve">446-0 </t>
  </si>
  <si>
    <t xml:space="preserve">451-6 </t>
  </si>
  <si>
    <t xml:space="preserve">457-0 </t>
  </si>
  <si>
    <t xml:space="preserve">447-0 </t>
  </si>
  <si>
    <t xml:space="preserve">446-2 </t>
  </si>
  <si>
    <t xml:space="preserve">455-2 </t>
  </si>
  <si>
    <t xml:space="preserve">442-0 </t>
  </si>
  <si>
    <t xml:space="preserve">454-6 </t>
  </si>
  <si>
    <t xml:space="preserve">455-4 </t>
  </si>
  <si>
    <t xml:space="preserve">443-0 </t>
  </si>
  <si>
    <t xml:space="preserve">462-4 </t>
  </si>
  <si>
    <t xml:space="preserve">464-6 </t>
  </si>
  <si>
    <t xml:space="preserve">463-0 </t>
  </si>
  <si>
    <t xml:space="preserve">468-6 </t>
  </si>
  <si>
    <t xml:space="preserve">461-4 </t>
  </si>
  <si>
    <t xml:space="preserve">447-2 </t>
  </si>
  <si>
    <t xml:space="preserve">438-0 </t>
  </si>
  <si>
    <t xml:space="preserve">448-0 </t>
  </si>
  <si>
    <t xml:space="preserve">437-6 </t>
  </si>
  <si>
    <t xml:space="preserve">447-6 </t>
  </si>
  <si>
    <t xml:space="preserve">436-2 </t>
  </si>
  <si>
    <t xml:space="preserve">442-4 </t>
  </si>
  <si>
    <t xml:space="preserve">432-4 </t>
  </si>
  <si>
    <t xml:space="preserve">438-2 </t>
  </si>
  <si>
    <t xml:space="preserve">423-4 </t>
  </si>
  <si>
    <t xml:space="preserve">416-6 </t>
  </si>
  <si>
    <t xml:space="preserve">421-4 </t>
  </si>
  <si>
    <t xml:space="preserve">417-4 </t>
  </si>
  <si>
    <t xml:space="preserve">424-0 </t>
  </si>
  <si>
    <t xml:space="preserve">430-0 </t>
  </si>
  <si>
    <t xml:space="preserve">423-6 </t>
  </si>
  <si>
    <t xml:space="preserve">424-2 </t>
  </si>
  <si>
    <t xml:space="preserve">430-4 </t>
  </si>
  <si>
    <t xml:space="preserve">416-4 </t>
  </si>
  <si>
    <t xml:space="preserve">433-6 </t>
  </si>
  <si>
    <t xml:space="preserve">434-0 </t>
  </si>
  <si>
    <t xml:space="preserve">421-6 </t>
  </si>
  <si>
    <t xml:space="preserve">445-0 </t>
  </si>
  <si>
    <t xml:space="preserve">431-0 </t>
  </si>
  <si>
    <t xml:space="preserve">434-6 </t>
  </si>
  <si>
    <t xml:space="preserve">435-2 </t>
  </si>
  <si>
    <t xml:space="preserve">439-6 </t>
  </si>
  <si>
    <t xml:space="preserve">427-4 </t>
  </si>
  <si>
    <t xml:space="preserve">443-6 </t>
  </si>
  <si>
    <t xml:space="preserve">436-0 </t>
  </si>
  <si>
    <t xml:space="preserve">422-6 </t>
  </si>
  <si>
    <t xml:space="preserve">438-6 </t>
  </si>
  <si>
    <t xml:space="preserve">428-0 </t>
  </si>
  <si>
    <t xml:space="preserve">415-2 </t>
  </si>
  <si>
    <t xml:space="preserve">399-2 </t>
  </si>
  <si>
    <t xml:space="preserve">413-0 </t>
  </si>
  <si>
    <t xml:space="preserve">398-2 </t>
  </si>
  <si>
    <t xml:space="preserve">412-4 </t>
  </si>
  <si>
    <t xml:space="preserve">403-0 </t>
  </si>
  <si>
    <t xml:space="preserve">407-6 </t>
  </si>
  <si>
    <t xml:space="preserve">395-6 </t>
  </si>
  <si>
    <t xml:space="preserve">398-4 </t>
  </si>
  <si>
    <t xml:space="preserve">402-0 </t>
  </si>
  <si>
    <t xml:space="preserve">405-2 </t>
  </si>
  <si>
    <t xml:space="preserve">395-4 </t>
  </si>
  <si>
    <t xml:space="preserve">403-6 </t>
  </si>
  <si>
    <t xml:space="preserve">400-0 </t>
  </si>
  <si>
    <t xml:space="preserve">406-4 </t>
  </si>
  <si>
    <t xml:space="preserve">399-4 </t>
  </si>
  <si>
    <t xml:space="preserve">402-6 </t>
  </si>
  <si>
    <t xml:space="preserve">393-0 </t>
  </si>
  <si>
    <t xml:space="preserve">392-6 </t>
  </si>
  <si>
    <t xml:space="preserve">396-6 </t>
  </si>
  <si>
    <t xml:space="preserve">388-0 </t>
  </si>
  <si>
    <t xml:space="preserve">392-0 </t>
  </si>
  <si>
    <t xml:space="preserve">390-4 </t>
  </si>
  <si>
    <t xml:space="preserve">377-6 </t>
  </si>
  <si>
    <t xml:space="preserve">388-4 </t>
  </si>
  <si>
    <t xml:space="preserve">377-4 </t>
  </si>
  <si>
    <t xml:space="preserve">387-0 </t>
  </si>
  <si>
    <t xml:space="preserve">388-2 </t>
  </si>
  <si>
    <t xml:space="preserve">376-6 </t>
  </si>
  <si>
    <t xml:space="preserve">378-2 </t>
  </si>
  <si>
    <t xml:space="preserve">369-4 </t>
  </si>
  <si>
    <t xml:space="preserve">379-2 </t>
  </si>
  <si>
    <t xml:space="preserve">377-2 </t>
  </si>
  <si>
    <t xml:space="preserve">360-2 </t>
  </si>
  <si>
    <t xml:space="preserve">366-4 </t>
  </si>
  <si>
    <t xml:space="preserve">352-4 </t>
  </si>
  <si>
    <t xml:space="preserve">365-6 </t>
  </si>
  <si>
    <t xml:space="preserve">362-4 </t>
  </si>
  <si>
    <t xml:space="preserve">364-0 </t>
  </si>
  <si>
    <t xml:space="preserve">354-6 </t>
  </si>
  <si>
    <t xml:space="preserve">361-0 </t>
  </si>
  <si>
    <t xml:space="preserve">370-2 </t>
  </si>
  <si>
    <t xml:space="preserve">370-6 </t>
  </si>
  <si>
    <t xml:space="preserve">362-0 </t>
  </si>
  <si>
    <t xml:space="preserve">375-0 </t>
  </si>
  <si>
    <t xml:space="preserve">375-6 </t>
  </si>
  <si>
    <t xml:space="preserve">372-2 </t>
  </si>
  <si>
    <t xml:space="preserve">372-4 </t>
  </si>
  <si>
    <t xml:space="preserve">375-4 </t>
  </si>
  <si>
    <t xml:space="preserve">374-0 </t>
  </si>
  <si>
    <t xml:space="preserve">367-0 </t>
  </si>
  <si>
    <t xml:space="preserve">363-4 </t>
  </si>
  <si>
    <t xml:space="preserve">371-6 </t>
  </si>
  <si>
    <t xml:space="preserve">378-4 </t>
  </si>
  <si>
    <t xml:space="preserve">373-2 </t>
  </si>
  <si>
    <t xml:space="preserve">unch </t>
  </si>
  <si>
    <t xml:space="preserve">376-2 </t>
  </si>
  <si>
    <t xml:space="preserve">370-0 </t>
  </si>
  <si>
    <t xml:space="preserve">371-2 </t>
  </si>
  <si>
    <t xml:space="preserve">366-6 </t>
  </si>
  <si>
    <t xml:space="preserve">370-4 </t>
  </si>
  <si>
    <t xml:space="preserve">371-0 </t>
  </si>
  <si>
    <t xml:space="preserve">365-2 </t>
  </si>
  <si>
    <t xml:space="preserve">365-0 </t>
  </si>
  <si>
    <t xml:space="preserve">368-4 </t>
  </si>
  <si>
    <t xml:space="preserve">360-0 </t>
  </si>
  <si>
    <t xml:space="preserve">365-4 </t>
  </si>
  <si>
    <t xml:space="preserve">368-0 </t>
  </si>
  <si>
    <t xml:space="preserve">369-0 </t>
  </si>
  <si>
    <t xml:space="preserve">363-0 </t>
  </si>
  <si>
    <t xml:space="preserve">364-2 </t>
  </si>
  <si>
    <t xml:space="preserve">368-2 </t>
  </si>
  <si>
    <t xml:space="preserve">375-2 </t>
  </si>
  <si>
    <t xml:space="preserve">374-6 </t>
  </si>
  <si>
    <t xml:space="preserve">373-6 </t>
  </si>
  <si>
    <t xml:space="preserve">377-0 </t>
  </si>
  <si>
    <t xml:space="preserve">379-0 </t>
  </si>
  <si>
    <t xml:space="preserve">374-2 </t>
  </si>
  <si>
    <t xml:space="preserve">376-0 </t>
  </si>
  <si>
    <t xml:space="preserve">380-6 </t>
  </si>
  <si>
    <t xml:space="preserve">378-0 </t>
  </si>
  <si>
    <t xml:space="preserve">379-4 </t>
  </si>
  <si>
    <t xml:space="preserve">379-6 </t>
  </si>
  <si>
    <t xml:space="preserve">373-0 </t>
  </si>
  <si>
    <t xml:space="preserve">380-2 </t>
  </si>
  <si>
    <t xml:space="preserve">381-6 </t>
  </si>
  <si>
    <t xml:space="preserve">382-0 </t>
  </si>
  <si>
    <t xml:space="preserve">383-6 </t>
  </si>
  <si>
    <t xml:space="preserve">382-4 </t>
  </si>
  <si>
    <t xml:space="preserve">378-6 </t>
  </si>
  <si>
    <t xml:space="preserve">380-4 </t>
  </si>
  <si>
    <t xml:space="preserve">380-0 </t>
  </si>
  <si>
    <t xml:space="preserve">381-2 </t>
  </si>
  <si>
    <t>corn sept 19</t>
  </si>
  <si>
    <t>Lat</t>
  </si>
  <si>
    <t>Lon</t>
  </si>
  <si>
    <t>Average</t>
  </si>
  <si>
    <t>Stdev</t>
  </si>
  <si>
    <t>Station ID</t>
  </si>
  <si>
    <t>Tab 3</t>
  </si>
  <si>
    <t>Rank</t>
  </si>
  <si>
    <t>Station Name</t>
  </si>
  <si>
    <t>Actuarial Weather Extremes: August 2019</t>
  </si>
  <si>
    <t>IN001020700</t>
  </si>
  <si>
    <t>IN001050200</t>
  </si>
  <si>
    <t>IN001080500</t>
  </si>
  <si>
    <t>IN001090500</t>
  </si>
  <si>
    <t>IN001111200</t>
  </si>
  <si>
    <t>IN001120100</t>
  </si>
  <si>
    <t>IN001160200</t>
  </si>
  <si>
    <t>IN003020100</t>
  </si>
  <si>
    <t>IN003041800</t>
  </si>
  <si>
    <t>IN003050500</t>
  </si>
  <si>
    <t>IN004102500</t>
  </si>
  <si>
    <t>IN004122600</t>
  </si>
  <si>
    <t>IN005010600</t>
  </si>
  <si>
    <t>IN005100100</t>
  </si>
  <si>
    <t>IN005120501</t>
  </si>
  <si>
    <t>IN005150100</t>
  </si>
  <si>
    <t>IN005171200</t>
  </si>
  <si>
    <t>IN006031000</t>
  </si>
  <si>
    <t>IN009010100</t>
  </si>
  <si>
    <t>IN009021000</t>
  </si>
  <si>
    <t>IN009070100</t>
  </si>
  <si>
    <t>IN009090300</t>
  </si>
  <si>
    <t>IN009130300</t>
  </si>
  <si>
    <t>IN010050700</t>
  </si>
  <si>
    <t>IN010100400</t>
  </si>
  <si>
    <t>IN011060800</t>
  </si>
  <si>
    <t>IN011140700</t>
  </si>
  <si>
    <t>IN011150300</t>
  </si>
  <si>
    <t>IN011170400</t>
  </si>
  <si>
    <t>IN011180800</t>
  </si>
  <si>
    <t>IN011340100</t>
  </si>
  <si>
    <t>IN011351500</t>
  </si>
  <si>
    <t>IN012070800</t>
  </si>
  <si>
    <t>IN012190100</t>
  </si>
  <si>
    <t>IN012201100</t>
  </si>
  <si>
    <t>IN012230300</t>
  </si>
  <si>
    <t>IN013010200</t>
  </si>
  <si>
    <t>IN017010300</t>
  </si>
  <si>
    <t>IN017121000</t>
  </si>
  <si>
    <t>IN019140400</t>
  </si>
  <si>
    <t>IN019180500</t>
  </si>
  <si>
    <t>IN019191200</t>
  </si>
  <si>
    <t>IN020020300</t>
  </si>
  <si>
    <t>IN020031700</t>
  </si>
  <si>
    <t>IN020040900</t>
  </si>
  <si>
    <t>IN020130700</t>
  </si>
  <si>
    <t>IN021010100</t>
  </si>
  <si>
    <t>IN022021900</t>
  </si>
  <si>
    <t>IN023101700</t>
  </si>
  <si>
    <t>IN023261300</t>
  </si>
  <si>
    <t>IN023351400</t>
  </si>
  <si>
    <t>IN099999901</t>
  </si>
  <si>
    <t>PBO ANANTAPUR</t>
  </si>
  <si>
    <t>KAKINADA</t>
  </si>
  <si>
    <t>BEGUMPET        OBSY</t>
  </si>
  <si>
    <t>RAMGUNDAM</t>
  </si>
  <si>
    <t>MACHILIPATNAM</t>
  </si>
  <si>
    <t>KURNOOL</t>
  </si>
  <si>
    <t>NELLORE</t>
  </si>
  <si>
    <t>TEZPUR</t>
  </si>
  <si>
    <t>GAUHATI</t>
  </si>
  <si>
    <t>DIBRUGARH/MOHANBAR</t>
  </si>
  <si>
    <t>PATNA</t>
  </si>
  <si>
    <t>M.O. RANCHI</t>
  </si>
  <si>
    <t>AHMADABAD</t>
  </si>
  <si>
    <t>VERAVAL</t>
  </si>
  <si>
    <t>BHUJ-RUDRAMATA</t>
  </si>
  <si>
    <t>RAJKOT</t>
  </si>
  <si>
    <t>SURAT</t>
  </si>
  <si>
    <t>HISSAR</t>
  </si>
  <si>
    <t>BANGALORE</t>
  </si>
  <si>
    <t>BELGAUM/SAMBRA</t>
  </si>
  <si>
    <t>CHITRADURGA</t>
  </si>
  <si>
    <t>GADAG</t>
  </si>
  <si>
    <t>MANGALORE/BAJPE</t>
  </si>
  <si>
    <t>KOZHIKODE</t>
  </si>
  <si>
    <t>THIRUVANANTHAPURAM</t>
  </si>
  <si>
    <t>PENDRA ROAD</t>
  </si>
  <si>
    <t>GUNA</t>
  </si>
  <si>
    <t>GWALIOR</t>
  </si>
  <si>
    <t>INDORE</t>
  </si>
  <si>
    <t>JABALPUR</t>
  </si>
  <si>
    <t>SATNA</t>
  </si>
  <si>
    <t>BHOPAL/BAIRAGARH</t>
  </si>
  <si>
    <t>BOMBAY/SANTACRUZ</t>
  </si>
  <si>
    <t>POONA</t>
  </si>
  <si>
    <t>RATNAGIRI</t>
  </si>
  <si>
    <t>SHOLAPUR</t>
  </si>
  <si>
    <t>IMPHAL</t>
  </si>
  <si>
    <t>BALASORE</t>
  </si>
  <si>
    <t>JHARSUGUDA</t>
  </si>
  <si>
    <t>JAISALMER</t>
  </si>
  <si>
    <t>JODHPUR</t>
  </si>
  <si>
    <t>KOTA AERODROME</t>
  </si>
  <si>
    <t>CUDDALORE</t>
  </si>
  <si>
    <t>COIMBATORE/PEELAMED</t>
  </si>
  <si>
    <t>MADRAS/MINAMBAKKAM</t>
  </si>
  <si>
    <t>TIRUCHCHIRAPALLI</t>
  </si>
  <si>
    <t>AGARTALA</t>
  </si>
  <si>
    <t>NEW DELHI/SAFDARJUN</t>
  </si>
  <si>
    <t>BAREILLY</t>
  </si>
  <si>
    <t>GORAKHPUR</t>
  </si>
  <si>
    <t>LUCKNOW/AMAUSI</t>
  </si>
  <si>
    <t>PORT BLAIR</t>
  </si>
  <si>
    <t>Aug 2019</t>
  </si>
  <si>
    <t>minus</t>
  </si>
  <si>
    <t>August</t>
  </si>
  <si>
    <t>to Historical Data for August</t>
  </si>
  <si>
    <t>Normalized</t>
  </si>
  <si>
    <t>A Lengthy Period of High Heat Along Alaska's Southern Coast</t>
  </si>
  <si>
    <t>This data was used in Table 1, Figure 1, and Figure 2</t>
  </si>
  <si>
    <t>TMAX</t>
  </si>
  <si>
    <t>Historic</t>
  </si>
  <si>
    <t>Computed</t>
  </si>
  <si>
    <t>Using</t>
  </si>
  <si>
    <t>Radius</t>
  </si>
  <si>
    <t>10-Day</t>
  </si>
  <si>
    <t>Delta</t>
  </si>
  <si>
    <t>Rank of</t>
  </si>
  <si>
    <t>Date</t>
  </si>
  <si>
    <t>This data was used in Table 2 and Figure 3</t>
  </si>
  <si>
    <t>Data for Figure 2</t>
  </si>
  <si>
    <t>USW00025309</t>
  </si>
  <si>
    <t>AK JUNEAU INTL AP</t>
  </si>
  <si>
    <t>USW00025333</t>
  </si>
  <si>
    <t>AK SITKA AIRPORT</t>
  </si>
  <si>
    <t>USW00025339</t>
  </si>
  <si>
    <t>AK YAKUTAT STATE AP</t>
  </si>
  <si>
    <t>USW00025501</t>
  </si>
  <si>
    <t>AK KODIAK AP</t>
  </si>
  <si>
    <t>USW00025503</t>
  </si>
  <si>
    <t>AK KING SALMON</t>
  </si>
  <si>
    <t>USW00025507</t>
  </si>
  <si>
    <t>AK HOMER AP</t>
  </si>
  <si>
    <t>USW00025624</t>
  </si>
  <si>
    <t>AK COLD BAY AP</t>
  </si>
  <si>
    <t>USW00026410</t>
  </si>
  <si>
    <t>AK CORDOVA M K SMITH AP</t>
  </si>
  <si>
    <t>USW00026411</t>
  </si>
  <si>
    <t>AK FAIRBANKS INTL AP</t>
  </si>
  <si>
    <t>USW00026415</t>
  </si>
  <si>
    <t>AK BIG DELTA AP</t>
  </si>
  <si>
    <t>USW00026425</t>
  </si>
  <si>
    <t>AK GULKANA AP</t>
  </si>
  <si>
    <t>USW00026451</t>
  </si>
  <si>
    <t>AK ANCHORAGE INTL AP</t>
  </si>
  <si>
    <t>USW00026510</t>
  </si>
  <si>
    <t>AK MCGRATH AP</t>
  </si>
  <si>
    <t>USW00026523</t>
  </si>
  <si>
    <t>AK KENAI MUNI AP</t>
  </si>
  <si>
    <t>USW00026533</t>
  </si>
  <si>
    <t>AK BETTLES AP</t>
  </si>
  <si>
    <t>USW00026615</t>
  </si>
  <si>
    <t>AK BETHEL AP</t>
  </si>
  <si>
    <t>USW00026616</t>
  </si>
  <si>
    <t>AK KOTZEBUE RALPH WEIN AP</t>
  </si>
  <si>
    <t>USW00026617</t>
  </si>
  <si>
    <t>AK NOME MUNI AP</t>
  </si>
  <si>
    <t>USW00027502</t>
  </si>
  <si>
    <t>AK BARROW POST ROGERS AP</t>
  </si>
  <si>
    <t>Averages By Month</t>
  </si>
  <si>
    <t>Average Across First 8 Months of Year</t>
  </si>
  <si>
    <t>1960 to 2018</t>
  </si>
  <si>
    <t>GHCN Station ID</t>
  </si>
  <si>
    <t>Avg</t>
  </si>
  <si>
    <t>Standardized</t>
  </si>
  <si>
    <t>Data for Figure 1 for Anchorage; GHCN Station Id = USW00026451</t>
  </si>
  <si>
    <t>JAGDALPUR</t>
  </si>
  <si>
    <t>GOA/PANJIM</t>
  </si>
  <si>
    <t>SRINAGAR</t>
  </si>
  <si>
    <t>JAIPUR/SANGANER</t>
  </si>
  <si>
    <t>PATIALA</t>
  </si>
  <si>
    <t>NORTH LAKHIMPUR</t>
  </si>
  <si>
    <t>BHUBANESWAR</t>
  </si>
  <si>
    <t>AMRITSAR</t>
  </si>
  <si>
    <t>MINICOY         OBSY</t>
  </si>
  <si>
    <t>DEHRADUN</t>
  </si>
  <si>
    <t>IN011020300</t>
  </si>
  <si>
    <t>IN022030600</t>
  </si>
  <si>
    <t>IN008010200</t>
  </si>
  <si>
    <t>IN019131301</t>
  </si>
  <si>
    <t>IN018103100</t>
  </si>
  <si>
    <t>IN003050401</t>
  </si>
  <si>
    <t>IN017111200</t>
  </si>
  <si>
    <t>INM00042071</t>
  </si>
  <si>
    <t>IN025010100</t>
  </si>
  <si>
    <t>IN023160900</t>
  </si>
  <si>
    <t>1990 to 2018</t>
  </si>
  <si>
    <t>Rainfall</t>
  </si>
  <si>
    <t>Heavy Monsoon Rain in Southern India</t>
  </si>
  <si>
    <t>North</t>
  </si>
  <si>
    <t>East</t>
  </si>
  <si>
    <t>Heavy Monsoon Rain in Southwestern India</t>
  </si>
  <si>
    <t>High Heat in Southwestern U.S. and Northwestern Mexico</t>
  </si>
  <si>
    <t>A Lengthy Period of Unusually High Heat Along Alaska's Southern Coast</t>
  </si>
  <si>
    <t>A Month of Unusually High Heat in Southwestern U.S. and Northwestern Mexico</t>
  </si>
  <si>
    <t>FL KEY WEST NAS</t>
  </si>
  <si>
    <t>TX DEL RIO INTL AP</t>
  </si>
  <si>
    <t>TEMOSACHI (OBS)</t>
  </si>
  <si>
    <t>TX WATER VALLEY</t>
  </si>
  <si>
    <t>TX COPE RCH</t>
  </si>
  <si>
    <t>TX BROWNSVILLE</t>
  </si>
  <si>
    <t>TOLUCA (OBS)</t>
  </si>
  <si>
    <t>NM ROSWELL IND AIR PK</t>
  </si>
  <si>
    <t>TX FRIONA</t>
  </si>
  <si>
    <t>TX MCALLEN MILLER INTL AP</t>
  </si>
  <si>
    <t>TX BAKERSFIELD</t>
  </si>
  <si>
    <t>TX HARLINGEN</t>
  </si>
  <si>
    <t>TX SOMERVILLE DAM</t>
  </si>
  <si>
    <t>CIUDAD VICTORIA</t>
  </si>
  <si>
    <t>NM TRUTH OR CONSEQUENCE AP</t>
  </si>
  <si>
    <t>TX MT LOCKE</t>
  </si>
  <si>
    <t>TX ALPINE</t>
  </si>
  <si>
    <t>TX POST</t>
  </si>
  <si>
    <t>TX SAN ANGELO</t>
  </si>
  <si>
    <t>UT FILLMORE</t>
  </si>
  <si>
    <t>AZ SASABE</t>
  </si>
  <si>
    <t>CA EUREKA WFO WOODLEY ISLAND</t>
  </si>
  <si>
    <t>NM JAL</t>
  </si>
  <si>
    <t>TX DIMMITT 2 N</t>
  </si>
  <si>
    <t>TX OLTON</t>
  </si>
  <si>
    <t>TX ABILENE RGNL AP</t>
  </si>
  <si>
    <t>AZ WINSLOW MUNI AP</t>
  </si>
  <si>
    <t>CA RANDSBURG</t>
  </si>
  <si>
    <t>CHIHUAHUA</t>
  </si>
  <si>
    <t>NU DEWAR LAKES</t>
  </si>
  <si>
    <t>TX CANYON</t>
  </si>
  <si>
    <t>TX GUTHRIE</t>
  </si>
  <si>
    <t>TX SILVERTON</t>
  </si>
  <si>
    <t>TX TURKEY</t>
  </si>
  <si>
    <t>TX ASPERMONT</t>
  </si>
  <si>
    <t>TX WINKLER CO AP</t>
  </si>
  <si>
    <t>TX EL PASO INTL AP</t>
  </si>
  <si>
    <t>UT DESERET</t>
  </si>
  <si>
    <t>AZ CAREFREE</t>
  </si>
  <si>
    <t>AZ BEAVER DAM</t>
  </si>
  <si>
    <t>GA ATLANTA HARTSFIELD INTL AP</t>
  </si>
  <si>
    <t>NM AZTEC RUINS NM</t>
  </si>
  <si>
    <t>NM CARLSBAD</t>
  </si>
  <si>
    <t>TX MEMPHIS</t>
  </si>
  <si>
    <t>TX PLAINVIEW</t>
  </si>
  <si>
    <t>TX STEPHENVILLE</t>
  </si>
  <si>
    <t>TX LANGTRY</t>
  </si>
  <si>
    <t>TX TULIA</t>
  </si>
  <si>
    <t>TX AUSTIN-CAMP MABRY</t>
  </si>
  <si>
    <t>TX MIDLAND ODESSA</t>
  </si>
  <si>
    <t>TX LUBBOCK</t>
  </si>
  <si>
    <t>TX AMARILLO</t>
  </si>
  <si>
    <t>CO CLIMAX</t>
  </si>
  <si>
    <t>TX BEEVILLE 5 NE</t>
  </si>
  <si>
    <t>TX TAHOKA</t>
  </si>
  <si>
    <t>AL SELMA</t>
  </si>
  <si>
    <t>AZ AJO</t>
  </si>
  <si>
    <t>AZ JEROME</t>
  </si>
  <si>
    <t>BC ESTEVAN POINT</t>
  </si>
  <si>
    <t>CA DESERT RESORTS RGNL AP</t>
  </si>
  <si>
    <t>CA NEEDLES AP</t>
  </si>
  <si>
    <t>MA BARRE FALLS DAM</t>
  </si>
  <si>
    <t>NM ARTESIA 6S</t>
  </si>
  <si>
    <t>NM REDROCK 1 NNE</t>
  </si>
  <si>
    <t>NM GALLUP MUNI AP</t>
  </si>
  <si>
    <t>NU POND INLET</t>
  </si>
  <si>
    <t>TX FALCON DAM</t>
  </si>
  <si>
    <t>TX FT STOCKTON</t>
  </si>
  <si>
    <t>TX ROSCOE</t>
  </si>
  <si>
    <t>TX PAMPA #2</t>
  </si>
  <si>
    <t>UT HOVENWEEP NM</t>
  </si>
  <si>
    <t>UT ESCALANTE</t>
  </si>
  <si>
    <t>AZ WILLCOX</t>
  </si>
  <si>
    <t>AZ WILLIAMS</t>
  </si>
  <si>
    <t>AZ PRESCOTT LOVE FLD</t>
  </si>
  <si>
    <t>CO CORTEZ</t>
  </si>
  <si>
    <t>CO WALSENBURG 1 NW</t>
  </si>
  <si>
    <t>NM JORNADA EXP RANGE</t>
  </si>
  <si>
    <t>NM PORTALES</t>
  </si>
  <si>
    <t>NM LAS VEGAS MUNI AP</t>
  </si>
  <si>
    <t>NM STATE UNIV</t>
  </si>
  <si>
    <t>NV BATTLE MOUNTAIN 4SE</t>
  </si>
  <si>
    <t>NV MCGILL</t>
  </si>
  <si>
    <t>SC PELION 0.8 NW</t>
  </si>
  <si>
    <t>TX CRANE</t>
  </si>
  <si>
    <t>TX HALLETTSVILLE 2 N</t>
  </si>
  <si>
    <t>TX GRUVER</t>
  </si>
  <si>
    <t>AZ SHOW LOW AP</t>
  </si>
  <si>
    <t>AZ TUCSON INTL AP</t>
  </si>
  <si>
    <t>NM CONCHAS DAM</t>
  </si>
  <si>
    <t>NM CLOVIS 13 N</t>
  </si>
  <si>
    <t>NM GRAN QUIVIRA NATL MON</t>
  </si>
  <si>
    <t>NM EL MORRO NATL MON</t>
  </si>
  <si>
    <t>NM WHITE SIGNAL</t>
  </si>
  <si>
    <t>TX DUMAS</t>
  </si>
  <si>
    <t>TX PLAINS</t>
  </si>
  <si>
    <t>TX BOYS RCH</t>
  </si>
  <si>
    <t>TX BROWNFIELD #2</t>
  </si>
  <si>
    <t>TX CROSBYTON</t>
  </si>
  <si>
    <t>TX DALHART MUNI AP</t>
  </si>
  <si>
    <t>UT BULLFROG BASIN</t>
  </si>
  <si>
    <t>AL BIRMINGHAM AP</t>
  </si>
  <si>
    <t>AZ ORGAN PIPE CACTUS NM</t>
  </si>
  <si>
    <t>AZ KITT PEAK</t>
  </si>
  <si>
    <t>AZ PRESCOTT</t>
  </si>
  <si>
    <t>CA OAKLAND METRO INTL AP</t>
  </si>
  <si>
    <t>CA MOFFETT FEDERAL AIRFIELD</t>
  </si>
  <si>
    <t>CO GRAND JUNCTION WALKER FLD</t>
  </si>
  <si>
    <t>CO TRINIDAD PERRY STOKES AP</t>
  </si>
  <si>
    <t>ALTAR (OBS)</t>
  </si>
  <si>
    <t>NUEVA CASAS GRANDES</t>
  </si>
  <si>
    <t>NM NAVAJO DAM</t>
  </si>
  <si>
    <t>NM TORREON NAVAJO MISSION</t>
  </si>
  <si>
    <t>NM ELK</t>
  </si>
  <si>
    <t>NM LOS LUNAS 3 SSW</t>
  </si>
  <si>
    <t>NM ALBUQUERQUE INTL AP</t>
  </si>
  <si>
    <t>NM CARLSBAD CAVERN CITY AP</t>
  </si>
  <si>
    <t>NV MINA</t>
  </si>
  <si>
    <t>TX HORDS CREEK DAM</t>
  </si>
  <si>
    <t>TX WESLACO</t>
  </si>
  <si>
    <t>TX PADUCAH</t>
  </si>
  <si>
    <t>TX JOHNSON CITY 2N</t>
  </si>
  <si>
    <t>TX CARRIZO SPRINGS 3S</t>
  </si>
  <si>
    <t>TX MCCAMEY</t>
  </si>
  <si>
    <t>TX FLOYDADA</t>
  </si>
  <si>
    <t>TX GAIL</t>
  </si>
  <si>
    <t>TX MATADOR</t>
  </si>
  <si>
    <t>TX MORTON</t>
  </si>
  <si>
    <t>TX VAN HORN</t>
  </si>
  <si>
    <t>TX VICTORIA RGNL AP</t>
  </si>
  <si>
    <t>TX CHILDRESS MUNI AP</t>
  </si>
  <si>
    <t>UT LOA</t>
  </si>
  <si>
    <t>VA STAFFORDSVILLE 3 ENE</t>
  </si>
  <si>
    <t>Days of</t>
  </si>
  <si>
    <t>Frequency of daily observations</t>
  </si>
  <si>
    <t>that exceeded the 90, 95 or 99th</t>
  </si>
  <si>
    <t>Country</t>
  </si>
  <si>
    <t>Daily</t>
  </si>
  <si>
    <t>Historical Percentile</t>
  </si>
  <si>
    <t>or State</t>
  </si>
  <si>
    <t>N</t>
  </si>
  <si>
    <t>E</t>
  </si>
  <si>
    <t>FL</t>
  </si>
  <si>
    <t>TX</t>
  </si>
  <si>
    <t>MX</t>
  </si>
  <si>
    <t>NM</t>
  </si>
  <si>
    <t>UT</t>
  </si>
  <si>
    <t>AZ</t>
  </si>
  <si>
    <t>CA</t>
  </si>
  <si>
    <t>NU</t>
  </si>
  <si>
    <t>GA</t>
  </si>
  <si>
    <t>CO</t>
  </si>
  <si>
    <t>AL</t>
  </si>
  <si>
    <t>BC</t>
  </si>
  <si>
    <t>MA</t>
  </si>
  <si>
    <t>NV</t>
  </si>
  <si>
    <t>SC</t>
  </si>
  <si>
    <t>VA</t>
  </si>
  <si>
    <t>West</t>
  </si>
  <si>
    <t>Percentile</t>
  </si>
  <si>
    <t>1960 -</t>
  </si>
  <si>
    <t>USW00012850</t>
  </si>
  <si>
    <t>USW00022010</t>
  </si>
  <si>
    <t>MXM00076840</t>
  </si>
  <si>
    <t>USC00419499</t>
  </si>
  <si>
    <t>USC00411974</t>
  </si>
  <si>
    <t>MXM00076675</t>
  </si>
  <si>
    <t>USW00023009</t>
  </si>
  <si>
    <t>USC00413368</t>
  </si>
  <si>
    <t>USW00012959</t>
  </si>
  <si>
    <t>USC00410482</t>
  </si>
  <si>
    <t>USC00413943</t>
  </si>
  <si>
    <t>USC00418446</t>
  </si>
  <si>
    <t>MXM00076491</t>
  </si>
  <si>
    <t>USW00093045</t>
  </si>
  <si>
    <t>USC00416104</t>
  </si>
  <si>
    <t>USC00410174</t>
  </si>
  <si>
    <t>USC00417206</t>
  </si>
  <si>
    <t>USW00023034</t>
  </si>
  <si>
    <t>USC00422828</t>
  </si>
  <si>
    <t>USC00027619</t>
  </si>
  <si>
    <t>USW00024213</t>
  </si>
  <si>
    <t>USC00294346</t>
  </si>
  <si>
    <t>USC00412464</t>
  </si>
  <si>
    <t>USC00416644</t>
  </si>
  <si>
    <t>USW00013962</t>
  </si>
  <si>
    <t>USW00023194</t>
  </si>
  <si>
    <t>USC00047253</t>
  </si>
  <si>
    <t>MXM00076225</t>
  </si>
  <si>
    <t>CA002401030</t>
  </si>
  <si>
    <t>USC00411430</t>
  </si>
  <si>
    <t>USC00413828</t>
  </si>
  <si>
    <t>USC00418323</t>
  </si>
  <si>
    <t>USC00419191</t>
  </si>
  <si>
    <t>USC00410394</t>
  </si>
  <si>
    <t>USW00023040</t>
  </si>
  <si>
    <t>USW00023044</t>
  </si>
  <si>
    <t>USC00422101</t>
  </si>
  <si>
    <t>USC00021282</t>
  </si>
  <si>
    <t>USW00013874</t>
  </si>
  <si>
    <t>USC00290692</t>
  </si>
  <si>
    <t>USC00291469</t>
  </si>
  <si>
    <t>USC00415821</t>
  </si>
  <si>
    <t>USC00417079</t>
  </si>
  <si>
    <t>USW00003969</t>
  </si>
  <si>
    <t>USC00415048</t>
  </si>
  <si>
    <t>USC00419175</t>
  </si>
  <si>
    <t>USW00013958</t>
  </si>
  <si>
    <t>USW00023023</t>
  </si>
  <si>
    <t>USW00023042</t>
  </si>
  <si>
    <t>USW00023047</t>
  </si>
  <si>
    <t>USC00051660</t>
  </si>
  <si>
    <t>USC00410639</t>
  </si>
  <si>
    <t>USC00418818</t>
  </si>
  <si>
    <t>USC00017366</t>
  </si>
  <si>
    <t>USC00020080</t>
  </si>
  <si>
    <t>USC00024453</t>
  </si>
  <si>
    <t>CA001032730</t>
  </si>
  <si>
    <t>USW00003104</t>
  </si>
  <si>
    <t>USW00023179</t>
  </si>
  <si>
    <t>USC00190408</t>
  </si>
  <si>
    <t>USC00290600</t>
  </si>
  <si>
    <t>USC00297340</t>
  </si>
  <si>
    <t>USW00023081</t>
  </si>
  <si>
    <t>USC00413060</t>
  </si>
  <si>
    <t>USC00413280</t>
  </si>
  <si>
    <t>USC00417743</t>
  </si>
  <si>
    <t>USC00416776</t>
  </si>
  <si>
    <t>USC00424100</t>
  </si>
  <si>
    <t>USC00422592</t>
  </si>
  <si>
    <t>USC00029334</t>
  </si>
  <si>
    <t>USC00029359</t>
  </si>
  <si>
    <t>USW00023184</t>
  </si>
  <si>
    <t>USC00051886</t>
  </si>
  <si>
    <t>USC00058781</t>
  </si>
  <si>
    <t>USC00294426</t>
  </si>
  <si>
    <t>USC00297008</t>
  </si>
  <si>
    <t>USW00023054</t>
  </si>
  <si>
    <t>USC00298535</t>
  </si>
  <si>
    <t>USW00024119</t>
  </si>
  <si>
    <t>USC00264950</t>
  </si>
  <si>
    <t>USC00386775</t>
  </si>
  <si>
    <t>USC00412082</t>
  </si>
  <si>
    <t>USC00413873</t>
  </si>
  <si>
    <t>USC00413787</t>
  </si>
  <si>
    <t>USC00027855</t>
  </si>
  <si>
    <t>USW00023160</t>
  </si>
  <si>
    <t>USC00292030</t>
  </si>
  <si>
    <t>USC00291963</t>
  </si>
  <si>
    <t>USC00293649</t>
  </si>
  <si>
    <t>USC00292785</t>
  </si>
  <si>
    <t>USC00299691</t>
  </si>
  <si>
    <t>USC00412617</t>
  </si>
  <si>
    <t>USC00417074</t>
  </si>
  <si>
    <t>USC00411000</t>
  </si>
  <si>
    <t>USC00411128</t>
  </si>
  <si>
    <t>USC00412121</t>
  </si>
  <si>
    <t>USW00093042</t>
  </si>
  <si>
    <t>USC00421020</t>
  </si>
  <si>
    <t>USW00013876</t>
  </si>
  <si>
    <t>USC00026132</t>
  </si>
  <si>
    <t>USC00024675</t>
  </si>
  <si>
    <t>USC00026796</t>
  </si>
  <si>
    <t>USW00023230</t>
  </si>
  <si>
    <t>USW00023244</t>
  </si>
  <si>
    <t>USW00023066</t>
  </si>
  <si>
    <t>USW00023070</t>
  </si>
  <si>
    <t>MXM00076113</t>
  </si>
  <si>
    <t>MXM00076122</t>
  </si>
  <si>
    <t>USC00296061</t>
  </si>
  <si>
    <t>USC00299031</t>
  </si>
  <si>
    <t>USC00292865</t>
  </si>
  <si>
    <t>USC00295150</t>
  </si>
  <si>
    <t>USW00023050</t>
  </si>
  <si>
    <t>USW00093033</t>
  </si>
  <si>
    <t>USC00265168</t>
  </si>
  <si>
    <t>USC00414278</t>
  </si>
  <si>
    <t>USC00419588</t>
  </si>
  <si>
    <t>USC00416740</t>
  </si>
  <si>
    <t>USC00414605</t>
  </si>
  <si>
    <t>USC00411486</t>
  </si>
  <si>
    <t>USC00415707</t>
  </si>
  <si>
    <t>USC00413214</t>
  </si>
  <si>
    <t>USC00413411</t>
  </si>
  <si>
    <t>USC00415658</t>
  </si>
  <si>
    <t>USC00416074</t>
  </si>
  <si>
    <t>USC00419295</t>
  </si>
  <si>
    <t>USW00023007</t>
  </si>
  <si>
    <t>USC00425148</t>
  </si>
  <si>
    <t>USC00448022</t>
  </si>
  <si>
    <t>USW00012919</t>
  </si>
  <si>
    <t>USC00020672</t>
  </si>
  <si>
    <t>CA002403206</t>
  </si>
  <si>
    <t>USW00012912</t>
  </si>
  <si>
    <t>Available</t>
  </si>
  <si>
    <t>TMAX Data</t>
  </si>
  <si>
    <t>Column H</t>
  </si>
  <si>
    <t>Column I</t>
  </si>
  <si>
    <t>in  August</t>
  </si>
  <si>
    <t>of 2019</t>
  </si>
  <si>
    <t>TMAX in Degrees Fahrenheit</t>
  </si>
  <si>
    <t>Days in</t>
  </si>
  <si>
    <t>Above</t>
  </si>
  <si>
    <t xml:space="preserve">90th </t>
  </si>
  <si>
    <t>Please refer to the paper's appendix for a description of the methodology used to determine the 90th historical percentile (which varies by calendar day) for each station.</t>
  </si>
  <si>
    <t>Total</t>
  </si>
  <si>
    <t>This data was used in Table 3 and Figure 4</t>
  </si>
  <si>
    <t>Average TMAX Values in Fahrenheit, Computed Across Each Month</t>
  </si>
  <si>
    <t>Data obtained from NOAA's GHCN Daily Database. The data was downloaded on September 3. TMAX is in degrees Fahrenheit.</t>
  </si>
  <si>
    <t>Comparison of August 2019 Total Rainfal</t>
  </si>
  <si>
    <t>Total Rainfall (inches) for the Month of August</t>
  </si>
  <si>
    <t>Data obtained from NOAA's GHCN Daily Database. The data was downloaded on September 3. Rainfall totals are expressed in inches.</t>
  </si>
  <si>
    <t>The data below includes all stations in North America, excluding Alaska and Hawai, that had 10 or more days in August 2019 where TMAX exceeded its 90th historical percentile.</t>
  </si>
  <si>
    <t>TAMPICO  TAMPS</t>
  </si>
  <si>
    <t>TX SNYDER</t>
  </si>
  <si>
    <t>SOTO LA MARINA (OBS)</t>
  </si>
  <si>
    <t>RIO VERDE  S.L.P.</t>
  </si>
  <si>
    <t>PONCIANO ARRIAGA INTL</t>
  </si>
  <si>
    <t>COMITAN  CHIS.</t>
  </si>
  <si>
    <t>TX VALENTINE</t>
  </si>
  <si>
    <t>JALAPA  VER.</t>
  </si>
  <si>
    <t>ZACATECAS  ZAC. (LA BUFA  ZAC</t>
  </si>
  <si>
    <t>VALLADOLID  YUC.</t>
  </si>
  <si>
    <t>NU ROWLEY ISLAND</t>
  </si>
  <si>
    <t>DURANGO  DGO.</t>
  </si>
  <si>
    <t>MEXICO CITY</t>
  </si>
  <si>
    <t>NM TUCUMCARI MUNI AP</t>
  </si>
  <si>
    <t>ORIZABA</t>
  </si>
  <si>
    <t>TX LAJITAS</t>
  </si>
  <si>
    <t>TULANCINGO  HGO.</t>
  </si>
  <si>
    <t>TX COTULLA LA SALLE CO AP</t>
  </si>
  <si>
    <t>TX FT DAVIS</t>
  </si>
  <si>
    <t>CO Lily Pond</t>
  </si>
  <si>
    <t>CO RIDGWAY</t>
  </si>
  <si>
    <t>TX PERSIMMON GAP</t>
  </si>
  <si>
    <t>SN. CRISTOBAL LAS CASAS  CHIS</t>
  </si>
  <si>
    <t>AZ TUSAYAN ARIZONA</t>
  </si>
  <si>
    <t>AZ Promontory</t>
  </si>
  <si>
    <t>HUAJUAPAN DE LEON (DGE)</t>
  </si>
  <si>
    <t>CO RED DEER COLORADO</t>
  </si>
  <si>
    <t>MORELIA  MICH.</t>
  </si>
  <si>
    <t>AZ Mormon Mountain</t>
  </si>
  <si>
    <t>AZ SIERRA VISTA</t>
  </si>
  <si>
    <t>MT ALBERTON</t>
  </si>
  <si>
    <t>AL ATMORE</t>
  </si>
  <si>
    <t>UT MCCOOK RIDGE</t>
  </si>
  <si>
    <t>TX SPUR</t>
  </si>
  <si>
    <t>WY Willow Creek</t>
  </si>
  <si>
    <t>VA QUANTICO MCAS</t>
  </si>
  <si>
    <t>UT BRYCE CANYON AP</t>
  </si>
  <si>
    <t>NS ST MARGARET'S BAY</t>
  </si>
  <si>
    <t>BC CAPE BEALE LIGHT</t>
  </si>
  <si>
    <t>MT</t>
  </si>
  <si>
    <t>WY</t>
  </si>
  <si>
    <t>NS</t>
  </si>
  <si>
    <t>MXM00076548</t>
  </si>
  <si>
    <t>USC00418433</t>
  </si>
  <si>
    <t>MXM00076499</t>
  </si>
  <si>
    <t>CA002403625</t>
  </si>
  <si>
    <t>USC00419270</t>
  </si>
  <si>
    <t>MXM00076848</t>
  </si>
  <si>
    <t>MXM00076581</t>
  </si>
  <si>
    <t>USC00414950</t>
  </si>
  <si>
    <t>MXM00076634</t>
  </si>
  <si>
    <t>MXM00076525</t>
  </si>
  <si>
    <t>USW00023048</t>
  </si>
  <si>
    <t>MXM00076647</t>
  </si>
  <si>
    <t>MXM00076539</t>
  </si>
  <si>
    <t>MXM00076423</t>
  </si>
  <si>
    <t>MXM00076680</t>
  </si>
  <si>
    <t>USS0006M23S</t>
  </si>
  <si>
    <t>USC00413262</t>
  </si>
  <si>
    <t>USW00012947</t>
  </si>
  <si>
    <t>MXM00076687</t>
  </si>
  <si>
    <t>USC00416959</t>
  </si>
  <si>
    <t>MXM00076845</t>
  </si>
  <si>
    <t>USS0011R10S</t>
  </si>
  <si>
    <t>USR0000ATUS</t>
  </si>
  <si>
    <t>MXM00076773</t>
  </si>
  <si>
    <t>USR0000CRED</t>
  </si>
  <si>
    <t>MXM00076737</t>
  </si>
  <si>
    <t>USS0011R03S</t>
  </si>
  <si>
    <t>USC00027880</t>
  </si>
  <si>
    <t>USC00240075</t>
  </si>
  <si>
    <t>MXM00076665</t>
  </si>
  <si>
    <t>USC00418566</t>
  </si>
  <si>
    <t>USR0000MCCO</t>
  </si>
  <si>
    <t>USC00057020</t>
  </si>
  <si>
    <t>USS0010G23S</t>
  </si>
  <si>
    <t>CA008204800</t>
  </si>
  <si>
    <t>USW00023159</t>
  </si>
  <si>
    <t>CA001031316</t>
  </si>
  <si>
    <t>USW00013773</t>
  </si>
  <si>
    <t>USC00010402</t>
  </si>
  <si>
    <t>Data obtained from NOAA's GHCN Daily Database. The data was downloaded on September 5. TMAX is expressed in degrees Fahrenheit.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</si>
</sst>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%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14"/>
      <color rgb="FF024D7C"/>
      <name val="Calibri Light"/>
      <family val="2"/>
    </font>
    <font>
      <b/>
      <sz val="12"/>
      <color rgb="FFFF0000"/>
      <name val="Calibri Light"/>
      <family val="2"/>
    </font>
    <font>
      <b/>
      <sz val="20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 Light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 shrinkToFit="1"/>
    </xf>
    <xf numFmtId="10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12" fillId="0" borderId="0" xfId="0" applyFont="1" applyAlignment="1">
      <alignment vertical="center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shrinkToFit="1"/>
    </xf>
    <xf numFmtId="2" fontId="0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1" fontId="11" fillId="0" borderId="2" xfId="0" applyNumberFormat="1" applyFont="1" applyBorder="1" applyAlignment="1">
      <alignment horizontal="left"/>
    </xf>
    <xf numFmtId="1" fontId="11" fillId="0" borderId="2" xfId="0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 shrinkToFit="1"/>
    </xf>
    <xf numFmtId="2" fontId="0" fillId="0" borderId="1" xfId="0" applyNumberFormat="1" applyFont="1" applyBorder="1" applyAlignment="1">
      <alignment horizontal="right" shrinkToFit="1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/>
    <xf numFmtId="2" fontId="0" fillId="0" borderId="0" xfId="0" applyNumberFormat="1" applyFont="1" applyAlignment="1">
      <alignment horizontal="right"/>
    </xf>
    <xf numFmtId="16" fontId="0" fillId="0" borderId="0" xfId="0" applyNumberFormat="1" applyAlignmen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3" fillId="0" borderId="1" xfId="0" applyFont="1" applyBorder="1" applyAlignment="1"/>
    <xf numFmtId="2" fontId="0" fillId="0" borderId="1" xfId="0" applyNumberFormat="1" applyBorder="1" applyAlignment="1"/>
    <xf numFmtId="2" fontId="0" fillId="0" borderId="1" xfId="0" applyNumberFormat="1" applyBorder="1"/>
    <xf numFmtId="0" fontId="0" fillId="0" borderId="1" xfId="0" applyBorder="1"/>
    <xf numFmtId="0" fontId="11" fillId="0" borderId="0" xfId="0" applyFont="1" applyAlignment="1"/>
    <xf numFmtId="0" fontId="11" fillId="0" borderId="0" xfId="0" applyFont="1"/>
    <xf numFmtId="2" fontId="11" fillId="0" borderId="0" xfId="0" applyNumberFormat="1" applyFont="1" applyAlignment="1">
      <alignment horizontal="left"/>
    </xf>
    <xf numFmtId="1" fontId="0" fillId="0" borderId="0" xfId="0" applyNumberFormat="1" applyFont="1" applyAlignment="1"/>
    <xf numFmtId="1" fontId="0" fillId="0" borderId="0" xfId="0" applyNumberFormat="1" applyFont="1" applyAlignment="1">
      <alignment horizontal="right"/>
    </xf>
    <xf numFmtId="2" fontId="0" fillId="0" borderId="1" xfId="0" quotePrefix="1" applyNumberFormat="1" applyFont="1" applyBorder="1" applyAlignment="1">
      <alignment horizontal="right"/>
    </xf>
    <xf numFmtId="0" fontId="0" fillId="0" borderId="0" xfId="0" applyAlignment="1">
      <alignment horizontal="left" shrinkToFit="1"/>
    </xf>
    <xf numFmtId="0" fontId="0" fillId="0" borderId="0" xfId="0" applyFont="1"/>
    <xf numFmtId="2" fontId="0" fillId="0" borderId="0" xfId="0" applyNumberFormat="1" applyFont="1"/>
    <xf numFmtId="1" fontId="13" fillId="0" borderId="0" xfId="0" applyNumberFormat="1" applyFont="1" applyAlignment="1">
      <alignment horizontal="right"/>
    </xf>
    <xf numFmtId="166" fontId="13" fillId="0" borderId="0" xfId="1" applyNumberFormat="1" applyFont="1" applyAlignment="1">
      <alignment horizontal="left"/>
    </xf>
    <xf numFmtId="166" fontId="13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13" fillId="0" borderId="0" xfId="0" applyNumberFormat="1" applyFont="1" applyAlignment="1">
      <alignment horizontal="left"/>
    </xf>
    <xf numFmtId="166" fontId="13" fillId="0" borderId="3" xfId="0" applyNumberFormat="1" applyFont="1" applyBorder="1" applyAlignment="1">
      <alignment horizontal="right"/>
    </xf>
    <xf numFmtId="1" fontId="0" fillId="0" borderId="0" xfId="0" applyNumberFormat="1"/>
    <xf numFmtId="1" fontId="0" fillId="0" borderId="0" xfId="0" quotePrefix="1" applyNumberFormat="1" applyFont="1" applyAlignment="1">
      <alignment horizontal="right"/>
    </xf>
    <xf numFmtId="164" fontId="0" fillId="0" borderId="0" xfId="0" applyNumberFormat="1" applyFont="1"/>
    <xf numFmtId="164" fontId="11" fillId="0" borderId="0" xfId="0" applyNumberFormat="1" applyFont="1"/>
    <xf numFmtId="1" fontId="14" fillId="0" borderId="0" xfId="0" applyNumberFormat="1" applyFont="1"/>
    <xf numFmtId="2" fontId="0" fillId="0" borderId="0" xfId="0" quotePrefix="1" applyNumberFormat="1" applyFont="1" applyAlignment="1">
      <alignment horizontal="right"/>
    </xf>
    <xf numFmtId="164" fontId="0" fillId="0" borderId="0" xfId="0" applyNumberFormat="1" applyFont="1" applyAlignment="1">
      <alignment horizontal="right" shrinkToFit="1"/>
    </xf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49C5-FCFC-4254-84F1-EA7A1FE3A0CB}">
  <sheetPr codeName="Sheet2"/>
  <dimension ref="B2:D23"/>
  <sheetViews>
    <sheetView showGridLines="0" tabSelected="1" workbookViewId="0"/>
  </sheetViews>
  <sheetFormatPr defaultRowHeight="15" x14ac:dyDescent="0.25"/>
  <cols>
    <col min="1" max="1" width="3.7109375" customWidth="1"/>
    <col min="2" max="2" width="11.5703125" customWidth="1"/>
    <col min="3" max="3" width="1.7109375" customWidth="1"/>
  </cols>
  <sheetData>
    <row r="2" spans="2:4" ht="19.5" x14ac:dyDescent="0.3">
      <c r="B2" s="1" t="s">
        <v>3</v>
      </c>
    </row>
    <row r="3" spans="2:4" ht="40.5" customHeight="1" x14ac:dyDescent="0.5">
      <c r="B3" s="9" t="s">
        <v>369</v>
      </c>
    </row>
    <row r="4" spans="2:4" ht="25.9" customHeight="1" x14ac:dyDescent="0.25"/>
    <row r="5" spans="2:4" ht="18.75" x14ac:dyDescent="0.3">
      <c r="B5" s="10" t="s">
        <v>1</v>
      </c>
      <c r="D5" s="11" t="s">
        <v>564</v>
      </c>
    </row>
    <row r="6" spans="2:4" ht="18.75" x14ac:dyDescent="0.3">
      <c r="B6" s="10"/>
      <c r="D6" s="17" t="s">
        <v>480</v>
      </c>
    </row>
    <row r="7" spans="2:4" ht="18.75" x14ac:dyDescent="0.3">
      <c r="B7" s="10"/>
      <c r="D7" s="12" t="s">
        <v>0</v>
      </c>
    </row>
    <row r="8" spans="2:4" ht="10.15" customHeight="1" x14ac:dyDescent="0.25"/>
    <row r="9" spans="2:4" ht="18.75" x14ac:dyDescent="0.3">
      <c r="B9" s="10" t="s">
        <v>2</v>
      </c>
      <c r="D9" s="11" t="s">
        <v>565</v>
      </c>
    </row>
    <row r="10" spans="2:4" ht="18.75" x14ac:dyDescent="0.3">
      <c r="B10" s="10"/>
      <c r="D10" s="17" t="s">
        <v>490</v>
      </c>
    </row>
    <row r="11" spans="2:4" ht="18.75" x14ac:dyDescent="0.3">
      <c r="B11" s="10"/>
      <c r="D11" s="12" t="s">
        <v>0</v>
      </c>
    </row>
    <row r="12" spans="2:4" ht="10.15" customHeight="1" x14ac:dyDescent="0.25"/>
    <row r="13" spans="2:4" ht="18.75" x14ac:dyDescent="0.3">
      <c r="B13" s="10" t="s">
        <v>366</v>
      </c>
      <c r="D13" s="11" t="s">
        <v>562</v>
      </c>
    </row>
    <row r="14" spans="2:4" ht="18.75" x14ac:dyDescent="0.3">
      <c r="B14" s="10"/>
      <c r="D14" s="17" t="s">
        <v>872</v>
      </c>
    </row>
    <row r="15" spans="2:4" ht="18.75" x14ac:dyDescent="0.3">
      <c r="B15" s="10"/>
      <c r="D15" s="12" t="s">
        <v>0</v>
      </c>
    </row>
    <row r="16" spans="2:4" ht="10.15" customHeight="1" x14ac:dyDescent="0.25"/>
    <row r="17" spans="2:4" ht="18.75" x14ac:dyDescent="0.3">
      <c r="B17" s="10"/>
    </row>
    <row r="18" spans="2:4" ht="18.75" x14ac:dyDescent="0.3">
      <c r="B18" s="10"/>
    </row>
    <row r="19" spans="2:4" ht="18.75" x14ac:dyDescent="0.3">
      <c r="B19" s="10"/>
    </row>
    <row r="20" spans="2:4" ht="10.15" customHeight="1" x14ac:dyDescent="0.25"/>
    <row r="21" spans="2:4" ht="18.75" x14ac:dyDescent="0.3">
      <c r="B21" s="10"/>
      <c r="D21" s="11"/>
    </row>
    <row r="22" spans="2:4" ht="18.75" x14ac:dyDescent="0.3">
      <c r="B22" s="10"/>
      <c r="D22" s="17"/>
    </row>
    <row r="23" spans="2:4" ht="18.75" x14ac:dyDescent="0.3">
      <c r="B23" s="10"/>
      <c r="D2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4F28-9C36-429C-89B8-0F33EACA0833}">
  <sheetPr codeName="Sheet5"/>
  <dimension ref="B2:AAZ110"/>
  <sheetViews>
    <sheetView showGridLines="0" workbookViewId="0"/>
  </sheetViews>
  <sheetFormatPr defaultRowHeight="15" x14ac:dyDescent="0.25"/>
  <cols>
    <col min="1" max="1" width="3.7109375" customWidth="1"/>
    <col min="2" max="2" width="11.42578125" style="20" customWidth="1"/>
    <col min="3" max="4" width="12.7109375" style="35" customWidth="1"/>
    <col min="5" max="5" width="12.7109375" style="3" customWidth="1"/>
    <col min="6" max="6" width="11.7109375" customWidth="1"/>
    <col min="7" max="7" width="16.42578125" style="3" customWidth="1"/>
    <col min="8" max="8" width="21" customWidth="1"/>
    <col min="9" max="9" width="30.28515625" customWidth="1"/>
    <col min="10" max="11" width="12.7109375" customWidth="1"/>
    <col min="12" max="12" width="9" customWidth="1"/>
    <col min="13" max="13" width="12.7109375" customWidth="1"/>
    <col min="14" max="14" width="8.28515625" customWidth="1"/>
    <col min="15" max="75" width="9.7109375" customWidth="1"/>
  </cols>
  <sheetData>
    <row r="2" spans="2:728" ht="26.25" x14ac:dyDescent="0.4">
      <c r="B2" s="22" t="s">
        <v>479</v>
      </c>
    </row>
    <row r="3" spans="2:728" ht="15.75" x14ac:dyDescent="0.25">
      <c r="B3" s="23" t="s">
        <v>874</v>
      </c>
    </row>
    <row r="4" spans="2:728" ht="15.75" x14ac:dyDescent="0.25">
      <c r="B4" s="24"/>
    </row>
    <row r="5" spans="2:728" x14ac:dyDescent="0.25">
      <c r="B5" s="21"/>
    </row>
    <row r="6" spans="2:728" x14ac:dyDescent="0.25">
      <c r="B6" s="21"/>
    </row>
    <row r="7" spans="2:728" x14ac:dyDescent="0.25">
      <c r="B7" s="45" t="s">
        <v>536</v>
      </c>
      <c r="H7" s="45" t="s">
        <v>491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</row>
    <row r="8" spans="2:728" ht="15.75" x14ac:dyDescent="0.25">
      <c r="B8" s="41"/>
      <c r="C8" s="42"/>
      <c r="D8" s="42"/>
      <c r="E8" s="43"/>
      <c r="F8" s="44"/>
      <c r="H8" s="41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</row>
    <row r="9" spans="2:728" x14ac:dyDescent="0.25">
      <c r="D9" s="36" t="s">
        <v>482</v>
      </c>
      <c r="E9" s="27"/>
      <c r="F9" s="2"/>
      <c r="G9" s="2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</row>
    <row r="10" spans="2:728" x14ac:dyDescent="0.25">
      <c r="D10" s="36" t="s">
        <v>363</v>
      </c>
      <c r="E10" s="27"/>
      <c r="F10" s="2"/>
      <c r="G10" s="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</row>
    <row r="11" spans="2:728" x14ac:dyDescent="0.25">
      <c r="D11" s="36" t="s">
        <v>481</v>
      </c>
      <c r="E11" s="27"/>
      <c r="F11" s="27" t="s">
        <v>725</v>
      </c>
      <c r="G11" s="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2:728" x14ac:dyDescent="0.25">
      <c r="C12" s="27"/>
      <c r="D12" s="36" t="s">
        <v>483</v>
      </c>
      <c r="E12" s="27"/>
      <c r="F12" s="27" t="s">
        <v>488</v>
      </c>
      <c r="G12" s="2"/>
      <c r="H12" s="27"/>
      <c r="I12" s="27"/>
      <c r="J12" s="27"/>
      <c r="K12" s="27"/>
      <c r="L12" s="27"/>
      <c r="M12" s="47" t="s">
        <v>873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</row>
    <row r="13" spans="2:728" x14ac:dyDescent="0.25">
      <c r="C13" s="27" t="s">
        <v>481</v>
      </c>
      <c r="D13" s="36" t="s">
        <v>484</v>
      </c>
      <c r="E13" s="36"/>
      <c r="F13" s="27" t="s">
        <v>481</v>
      </c>
    </row>
    <row r="14" spans="2:728" x14ac:dyDescent="0.25">
      <c r="C14" s="39" t="s">
        <v>476</v>
      </c>
      <c r="D14" s="36" t="s">
        <v>486</v>
      </c>
      <c r="E14" s="36"/>
      <c r="F14" s="39" t="s">
        <v>476</v>
      </c>
      <c r="J14" s="2" t="s">
        <v>361</v>
      </c>
      <c r="K14" s="2" t="s">
        <v>362</v>
      </c>
      <c r="M14">
        <v>1960</v>
      </c>
      <c r="N14">
        <v>1960</v>
      </c>
      <c r="O14">
        <v>1960</v>
      </c>
      <c r="P14">
        <v>1960</v>
      </c>
      <c r="Q14">
        <v>1960</v>
      </c>
      <c r="R14">
        <v>1960</v>
      </c>
      <c r="S14">
        <v>1960</v>
      </c>
      <c r="T14">
        <v>1960</v>
      </c>
      <c r="U14">
        <v>1960</v>
      </c>
      <c r="V14">
        <v>1960</v>
      </c>
      <c r="W14">
        <v>1960</v>
      </c>
      <c r="X14">
        <v>1960</v>
      </c>
      <c r="Y14">
        <v>1961</v>
      </c>
      <c r="Z14">
        <v>1961</v>
      </c>
      <c r="AA14">
        <v>1961</v>
      </c>
      <c r="AB14">
        <v>1961</v>
      </c>
      <c r="AC14">
        <v>1961</v>
      </c>
      <c r="AD14">
        <v>1961</v>
      </c>
      <c r="AE14">
        <v>1961</v>
      </c>
      <c r="AF14">
        <v>1961</v>
      </c>
      <c r="AG14">
        <v>1961</v>
      </c>
      <c r="AH14">
        <v>1961</v>
      </c>
      <c r="AI14">
        <v>1961</v>
      </c>
      <c r="AJ14">
        <v>1961</v>
      </c>
      <c r="AK14">
        <v>1962</v>
      </c>
      <c r="AL14">
        <v>1962</v>
      </c>
      <c r="AM14">
        <v>1962</v>
      </c>
      <c r="AN14">
        <v>1962</v>
      </c>
      <c r="AO14">
        <v>1962</v>
      </c>
      <c r="AP14">
        <v>1962</v>
      </c>
      <c r="AQ14">
        <v>1962</v>
      </c>
      <c r="AR14">
        <v>1962</v>
      </c>
      <c r="AS14">
        <v>1962</v>
      </c>
      <c r="AT14">
        <v>1962</v>
      </c>
      <c r="AU14">
        <v>1962</v>
      </c>
      <c r="AV14">
        <v>1962</v>
      </c>
      <c r="AW14">
        <v>1963</v>
      </c>
      <c r="AX14">
        <v>1963</v>
      </c>
      <c r="AY14">
        <v>1963</v>
      </c>
      <c r="AZ14">
        <v>1963</v>
      </c>
      <c r="BA14">
        <v>1963</v>
      </c>
      <c r="BB14">
        <v>1963</v>
      </c>
      <c r="BC14">
        <v>1963</v>
      </c>
      <c r="BD14">
        <v>1963</v>
      </c>
      <c r="BE14">
        <v>1963</v>
      </c>
      <c r="BF14">
        <v>1963</v>
      </c>
      <c r="BG14">
        <v>1963</v>
      </c>
      <c r="BH14">
        <v>1963</v>
      </c>
      <c r="BI14">
        <v>1964</v>
      </c>
      <c r="BJ14">
        <v>1964</v>
      </c>
      <c r="BK14">
        <v>1964</v>
      </c>
      <c r="BL14">
        <v>1964</v>
      </c>
      <c r="BM14">
        <v>1964</v>
      </c>
      <c r="BN14">
        <v>1964</v>
      </c>
      <c r="BO14">
        <v>1964</v>
      </c>
      <c r="BP14">
        <v>1964</v>
      </c>
      <c r="BQ14">
        <v>1964</v>
      </c>
      <c r="BR14">
        <v>1964</v>
      </c>
      <c r="BS14">
        <v>1964</v>
      </c>
      <c r="BT14">
        <v>1964</v>
      </c>
      <c r="BU14">
        <v>1965</v>
      </c>
      <c r="BV14">
        <v>1965</v>
      </c>
      <c r="BW14">
        <v>1965</v>
      </c>
      <c r="BX14">
        <v>1965</v>
      </c>
      <c r="BY14">
        <v>1965</v>
      </c>
      <c r="BZ14">
        <v>1965</v>
      </c>
      <c r="CA14">
        <v>1965</v>
      </c>
      <c r="CB14">
        <v>1965</v>
      </c>
      <c r="CC14">
        <v>1965</v>
      </c>
      <c r="CD14">
        <v>1965</v>
      </c>
      <c r="CE14">
        <v>1965</v>
      </c>
      <c r="CF14">
        <v>1965</v>
      </c>
      <c r="CG14">
        <v>1966</v>
      </c>
      <c r="CH14">
        <v>1966</v>
      </c>
      <c r="CI14">
        <v>1966</v>
      </c>
      <c r="CJ14">
        <v>1966</v>
      </c>
      <c r="CK14">
        <v>1966</v>
      </c>
      <c r="CL14">
        <v>1966</v>
      </c>
      <c r="CM14">
        <v>1966</v>
      </c>
      <c r="CN14">
        <v>1966</v>
      </c>
      <c r="CO14">
        <v>1966</v>
      </c>
      <c r="CP14">
        <v>1966</v>
      </c>
      <c r="CQ14">
        <v>1966</v>
      </c>
      <c r="CR14">
        <v>1966</v>
      </c>
      <c r="CS14">
        <v>1967</v>
      </c>
      <c r="CT14">
        <v>1967</v>
      </c>
      <c r="CU14">
        <v>1967</v>
      </c>
      <c r="CV14">
        <v>1967</v>
      </c>
      <c r="CW14">
        <v>1967</v>
      </c>
      <c r="CX14">
        <v>1967</v>
      </c>
      <c r="CY14">
        <v>1967</v>
      </c>
      <c r="CZ14">
        <v>1967</v>
      </c>
      <c r="DA14">
        <v>1967</v>
      </c>
      <c r="DB14">
        <v>1967</v>
      </c>
      <c r="DC14">
        <v>1967</v>
      </c>
      <c r="DD14">
        <v>1967</v>
      </c>
      <c r="DE14">
        <v>1968</v>
      </c>
      <c r="DF14">
        <v>1968</v>
      </c>
      <c r="DG14">
        <v>1968</v>
      </c>
      <c r="DH14">
        <v>1968</v>
      </c>
      <c r="DI14">
        <v>1968</v>
      </c>
      <c r="DJ14">
        <v>1968</v>
      </c>
      <c r="DK14">
        <v>1968</v>
      </c>
      <c r="DL14">
        <v>1968</v>
      </c>
      <c r="DM14">
        <v>1968</v>
      </c>
      <c r="DN14">
        <v>1968</v>
      </c>
      <c r="DO14">
        <v>1968</v>
      </c>
      <c r="DP14">
        <v>1968</v>
      </c>
      <c r="DQ14">
        <v>1969</v>
      </c>
      <c r="DR14">
        <v>1969</v>
      </c>
      <c r="DS14">
        <v>1969</v>
      </c>
      <c r="DT14">
        <v>1969</v>
      </c>
      <c r="DU14">
        <v>1969</v>
      </c>
      <c r="DV14">
        <v>1969</v>
      </c>
      <c r="DW14">
        <v>1969</v>
      </c>
      <c r="DX14">
        <v>1969</v>
      </c>
      <c r="DY14">
        <v>1969</v>
      </c>
      <c r="DZ14">
        <v>1969</v>
      </c>
      <c r="EA14">
        <v>1969</v>
      </c>
      <c r="EB14">
        <v>1969</v>
      </c>
      <c r="EC14">
        <v>1970</v>
      </c>
      <c r="ED14">
        <v>1970</v>
      </c>
      <c r="EE14">
        <v>1970</v>
      </c>
      <c r="EF14">
        <v>1970</v>
      </c>
      <c r="EG14">
        <v>1970</v>
      </c>
      <c r="EH14">
        <v>1970</v>
      </c>
      <c r="EI14">
        <v>1970</v>
      </c>
      <c r="EJ14">
        <v>1970</v>
      </c>
      <c r="EK14">
        <v>1970</v>
      </c>
      <c r="EL14">
        <v>1970</v>
      </c>
      <c r="EM14">
        <v>1970</v>
      </c>
      <c r="EN14">
        <v>1970</v>
      </c>
      <c r="EO14">
        <v>1971</v>
      </c>
      <c r="EP14">
        <v>1971</v>
      </c>
      <c r="EQ14">
        <v>1971</v>
      </c>
      <c r="ER14">
        <v>1971</v>
      </c>
      <c r="ES14">
        <v>1971</v>
      </c>
      <c r="ET14">
        <v>1971</v>
      </c>
      <c r="EU14">
        <v>1971</v>
      </c>
      <c r="EV14">
        <v>1971</v>
      </c>
      <c r="EW14">
        <v>1971</v>
      </c>
      <c r="EX14">
        <v>1971</v>
      </c>
      <c r="EY14">
        <v>1971</v>
      </c>
      <c r="EZ14">
        <v>1971</v>
      </c>
      <c r="FA14">
        <v>1972</v>
      </c>
      <c r="FB14">
        <v>1972</v>
      </c>
      <c r="FC14">
        <v>1972</v>
      </c>
      <c r="FD14">
        <v>1972</v>
      </c>
      <c r="FE14">
        <v>1972</v>
      </c>
      <c r="FF14">
        <v>1972</v>
      </c>
      <c r="FG14">
        <v>1972</v>
      </c>
      <c r="FH14">
        <v>1972</v>
      </c>
      <c r="FI14">
        <v>1972</v>
      </c>
      <c r="FJ14">
        <v>1972</v>
      </c>
      <c r="FK14">
        <v>1972</v>
      </c>
      <c r="FL14">
        <v>1972</v>
      </c>
      <c r="FM14">
        <v>1973</v>
      </c>
      <c r="FN14">
        <v>1973</v>
      </c>
      <c r="FO14">
        <v>1973</v>
      </c>
      <c r="FP14">
        <v>1973</v>
      </c>
      <c r="FQ14">
        <v>1973</v>
      </c>
      <c r="FR14">
        <v>1973</v>
      </c>
      <c r="FS14">
        <v>1973</v>
      </c>
      <c r="FT14">
        <v>1973</v>
      </c>
      <c r="FU14">
        <v>1973</v>
      </c>
      <c r="FV14">
        <v>1973</v>
      </c>
      <c r="FW14">
        <v>1973</v>
      </c>
      <c r="FX14">
        <v>1973</v>
      </c>
      <c r="FY14">
        <v>1974</v>
      </c>
      <c r="FZ14">
        <v>1974</v>
      </c>
      <c r="GA14">
        <v>1974</v>
      </c>
      <c r="GB14">
        <v>1974</v>
      </c>
      <c r="GC14">
        <v>1974</v>
      </c>
      <c r="GD14">
        <v>1974</v>
      </c>
      <c r="GE14">
        <v>1974</v>
      </c>
      <c r="GF14">
        <v>1974</v>
      </c>
      <c r="GG14">
        <v>1974</v>
      </c>
      <c r="GH14">
        <v>1974</v>
      </c>
      <c r="GI14">
        <v>1974</v>
      </c>
      <c r="GJ14">
        <v>1974</v>
      </c>
      <c r="GK14">
        <v>1975</v>
      </c>
      <c r="GL14">
        <v>1975</v>
      </c>
      <c r="GM14">
        <v>1975</v>
      </c>
      <c r="GN14">
        <v>1975</v>
      </c>
      <c r="GO14">
        <v>1975</v>
      </c>
      <c r="GP14">
        <v>1975</v>
      </c>
      <c r="GQ14">
        <v>1975</v>
      </c>
      <c r="GR14">
        <v>1975</v>
      </c>
      <c r="GS14">
        <v>1975</v>
      </c>
      <c r="GT14">
        <v>1975</v>
      </c>
      <c r="GU14">
        <v>1975</v>
      </c>
      <c r="GV14">
        <v>1975</v>
      </c>
      <c r="GW14">
        <v>1976</v>
      </c>
      <c r="GX14">
        <v>1976</v>
      </c>
      <c r="GY14">
        <v>1976</v>
      </c>
      <c r="GZ14">
        <v>1976</v>
      </c>
      <c r="HA14">
        <v>1976</v>
      </c>
      <c r="HB14">
        <v>1976</v>
      </c>
      <c r="HC14">
        <v>1976</v>
      </c>
      <c r="HD14">
        <v>1976</v>
      </c>
      <c r="HE14">
        <v>1976</v>
      </c>
      <c r="HF14">
        <v>1976</v>
      </c>
      <c r="HG14">
        <v>1976</v>
      </c>
      <c r="HH14">
        <v>1976</v>
      </c>
      <c r="HI14">
        <v>1977</v>
      </c>
      <c r="HJ14">
        <v>1977</v>
      </c>
      <c r="HK14">
        <v>1977</v>
      </c>
      <c r="HL14">
        <v>1977</v>
      </c>
      <c r="HM14">
        <v>1977</v>
      </c>
      <c r="HN14">
        <v>1977</v>
      </c>
      <c r="HO14">
        <v>1977</v>
      </c>
      <c r="HP14">
        <v>1977</v>
      </c>
      <c r="HQ14">
        <v>1977</v>
      </c>
      <c r="HR14">
        <v>1977</v>
      </c>
      <c r="HS14">
        <v>1977</v>
      </c>
      <c r="HT14">
        <v>1977</v>
      </c>
      <c r="HU14">
        <v>1978</v>
      </c>
      <c r="HV14">
        <v>1978</v>
      </c>
      <c r="HW14">
        <v>1978</v>
      </c>
      <c r="HX14">
        <v>1978</v>
      </c>
      <c r="HY14">
        <v>1978</v>
      </c>
      <c r="HZ14">
        <v>1978</v>
      </c>
      <c r="IA14">
        <v>1978</v>
      </c>
      <c r="IB14">
        <v>1978</v>
      </c>
      <c r="IC14">
        <v>1978</v>
      </c>
      <c r="ID14">
        <v>1978</v>
      </c>
      <c r="IE14">
        <v>1978</v>
      </c>
      <c r="IF14">
        <v>1978</v>
      </c>
      <c r="IG14">
        <v>1979</v>
      </c>
      <c r="IH14">
        <v>1979</v>
      </c>
      <c r="II14">
        <v>1979</v>
      </c>
      <c r="IJ14">
        <v>1979</v>
      </c>
      <c r="IK14">
        <v>1979</v>
      </c>
      <c r="IL14">
        <v>1979</v>
      </c>
      <c r="IM14">
        <v>1979</v>
      </c>
      <c r="IN14">
        <v>1979</v>
      </c>
      <c r="IO14">
        <v>1979</v>
      </c>
      <c r="IP14">
        <v>1979</v>
      </c>
      <c r="IQ14">
        <v>1979</v>
      </c>
      <c r="IR14">
        <v>1979</v>
      </c>
      <c r="IS14">
        <v>1980</v>
      </c>
      <c r="IT14">
        <v>1980</v>
      </c>
      <c r="IU14">
        <v>1980</v>
      </c>
      <c r="IV14">
        <v>1980</v>
      </c>
      <c r="IW14">
        <v>1980</v>
      </c>
      <c r="IX14">
        <v>1980</v>
      </c>
      <c r="IY14">
        <v>1980</v>
      </c>
      <c r="IZ14">
        <v>1980</v>
      </c>
      <c r="JA14">
        <v>1980</v>
      </c>
      <c r="JB14">
        <v>1980</v>
      </c>
      <c r="JC14">
        <v>1980</v>
      </c>
      <c r="JD14">
        <v>1980</v>
      </c>
      <c r="JE14">
        <v>1981</v>
      </c>
      <c r="JF14">
        <v>1981</v>
      </c>
      <c r="JG14">
        <v>1981</v>
      </c>
      <c r="JH14">
        <v>1981</v>
      </c>
      <c r="JI14">
        <v>1981</v>
      </c>
      <c r="JJ14">
        <v>1981</v>
      </c>
      <c r="JK14">
        <v>1981</v>
      </c>
      <c r="JL14">
        <v>1981</v>
      </c>
      <c r="JM14">
        <v>1981</v>
      </c>
      <c r="JN14">
        <v>1981</v>
      </c>
      <c r="JO14">
        <v>1981</v>
      </c>
      <c r="JP14">
        <v>1981</v>
      </c>
      <c r="JQ14">
        <v>1982</v>
      </c>
      <c r="JR14">
        <v>1982</v>
      </c>
      <c r="JS14">
        <v>1982</v>
      </c>
      <c r="JT14">
        <v>1982</v>
      </c>
      <c r="JU14">
        <v>1982</v>
      </c>
      <c r="JV14">
        <v>1982</v>
      </c>
      <c r="JW14">
        <v>1982</v>
      </c>
      <c r="JX14">
        <v>1982</v>
      </c>
      <c r="JY14">
        <v>1982</v>
      </c>
      <c r="JZ14">
        <v>1982</v>
      </c>
      <c r="KA14">
        <v>1982</v>
      </c>
      <c r="KB14">
        <v>1982</v>
      </c>
      <c r="KC14">
        <v>1983</v>
      </c>
      <c r="KD14">
        <v>1983</v>
      </c>
      <c r="KE14">
        <v>1983</v>
      </c>
      <c r="KF14">
        <v>1983</v>
      </c>
      <c r="KG14">
        <v>1983</v>
      </c>
      <c r="KH14">
        <v>1983</v>
      </c>
      <c r="KI14">
        <v>1983</v>
      </c>
      <c r="KJ14">
        <v>1983</v>
      </c>
      <c r="KK14">
        <v>1983</v>
      </c>
      <c r="KL14">
        <v>1983</v>
      </c>
      <c r="KM14">
        <v>1983</v>
      </c>
      <c r="KN14">
        <v>1983</v>
      </c>
      <c r="KO14">
        <v>1984</v>
      </c>
      <c r="KP14">
        <v>1984</v>
      </c>
      <c r="KQ14">
        <v>1984</v>
      </c>
      <c r="KR14">
        <v>1984</v>
      </c>
      <c r="KS14">
        <v>1984</v>
      </c>
      <c r="KT14">
        <v>1984</v>
      </c>
      <c r="KU14">
        <v>1984</v>
      </c>
      <c r="KV14">
        <v>1984</v>
      </c>
      <c r="KW14">
        <v>1984</v>
      </c>
      <c r="KX14">
        <v>1984</v>
      </c>
      <c r="KY14">
        <v>1984</v>
      </c>
      <c r="KZ14">
        <v>1984</v>
      </c>
      <c r="LA14">
        <v>1985</v>
      </c>
      <c r="LB14">
        <v>1985</v>
      </c>
      <c r="LC14">
        <v>1985</v>
      </c>
      <c r="LD14">
        <v>1985</v>
      </c>
      <c r="LE14">
        <v>1985</v>
      </c>
      <c r="LF14">
        <v>1985</v>
      </c>
      <c r="LG14">
        <v>1985</v>
      </c>
      <c r="LH14">
        <v>1985</v>
      </c>
      <c r="LI14">
        <v>1985</v>
      </c>
      <c r="LJ14">
        <v>1985</v>
      </c>
      <c r="LK14">
        <v>1985</v>
      </c>
      <c r="LL14">
        <v>1985</v>
      </c>
      <c r="LM14">
        <v>1986</v>
      </c>
      <c r="LN14">
        <v>1986</v>
      </c>
      <c r="LO14">
        <v>1986</v>
      </c>
      <c r="LP14">
        <v>1986</v>
      </c>
      <c r="LQ14">
        <v>1986</v>
      </c>
      <c r="LR14">
        <v>1986</v>
      </c>
      <c r="LS14">
        <v>1986</v>
      </c>
      <c r="LT14">
        <v>1986</v>
      </c>
      <c r="LU14">
        <v>1986</v>
      </c>
      <c r="LV14">
        <v>1986</v>
      </c>
      <c r="LW14">
        <v>1986</v>
      </c>
      <c r="LX14">
        <v>1986</v>
      </c>
      <c r="LY14">
        <v>1987</v>
      </c>
      <c r="LZ14">
        <v>1987</v>
      </c>
      <c r="MA14">
        <v>1987</v>
      </c>
      <c r="MB14">
        <v>1987</v>
      </c>
      <c r="MC14">
        <v>1987</v>
      </c>
      <c r="MD14">
        <v>1987</v>
      </c>
      <c r="ME14">
        <v>1987</v>
      </c>
      <c r="MF14">
        <v>1987</v>
      </c>
      <c r="MG14">
        <v>1987</v>
      </c>
      <c r="MH14">
        <v>1987</v>
      </c>
      <c r="MI14">
        <v>1987</v>
      </c>
      <c r="MJ14">
        <v>1987</v>
      </c>
      <c r="MK14">
        <v>1988</v>
      </c>
      <c r="ML14">
        <v>1988</v>
      </c>
      <c r="MM14">
        <v>1988</v>
      </c>
      <c r="MN14">
        <v>1988</v>
      </c>
      <c r="MO14">
        <v>1988</v>
      </c>
      <c r="MP14">
        <v>1988</v>
      </c>
      <c r="MQ14">
        <v>1988</v>
      </c>
      <c r="MR14">
        <v>1988</v>
      </c>
      <c r="MS14">
        <v>1988</v>
      </c>
      <c r="MT14">
        <v>1988</v>
      </c>
      <c r="MU14">
        <v>1988</v>
      </c>
      <c r="MV14">
        <v>1988</v>
      </c>
      <c r="MW14">
        <v>1989</v>
      </c>
      <c r="MX14">
        <v>1989</v>
      </c>
      <c r="MY14">
        <v>1989</v>
      </c>
      <c r="MZ14">
        <v>1989</v>
      </c>
      <c r="NA14">
        <v>1989</v>
      </c>
      <c r="NB14">
        <v>1989</v>
      </c>
      <c r="NC14">
        <v>1989</v>
      </c>
      <c r="ND14">
        <v>1989</v>
      </c>
      <c r="NE14">
        <v>1989</v>
      </c>
      <c r="NF14">
        <v>1989</v>
      </c>
      <c r="NG14">
        <v>1989</v>
      </c>
      <c r="NH14">
        <v>1989</v>
      </c>
      <c r="NI14">
        <v>1990</v>
      </c>
      <c r="NJ14">
        <v>1990</v>
      </c>
      <c r="NK14">
        <v>1990</v>
      </c>
      <c r="NL14">
        <v>1990</v>
      </c>
      <c r="NM14">
        <v>1990</v>
      </c>
      <c r="NN14">
        <v>1990</v>
      </c>
      <c r="NO14">
        <v>1990</v>
      </c>
      <c r="NP14">
        <v>1990</v>
      </c>
      <c r="NQ14">
        <v>1990</v>
      </c>
      <c r="NR14">
        <v>1990</v>
      </c>
      <c r="NS14">
        <v>1990</v>
      </c>
      <c r="NT14">
        <v>1990</v>
      </c>
      <c r="NU14">
        <v>1991</v>
      </c>
      <c r="NV14">
        <v>1991</v>
      </c>
      <c r="NW14">
        <v>1991</v>
      </c>
      <c r="NX14">
        <v>1991</v>
      </c>
      <c r="NY14">
        <v>1991</v>
      </c>
      <c r="NZ14">
        <v>1991</v>
      </c>
      <c r="OA14">
        <v>1991</v>
      </c>
      <c r="OB14">
        <v>1991</v>
      </c>
      <c r="OC14">
        <v>1991</v>
      </c>
      <c r="OD14">
        <v>1991</v>
      </c>
      <c r="OE14">
        <v>1991</v>
      </c>
      <c r="OF14">
        <v>1991</v>
      </c>
      <c r="OG14">
        <v>1992</v>
      </c>
      <c r="OH14">
        <v>1992</v>
      </c>
      <c r="OI14">
        <v>1992</v>
      </c>
      <c r="OJ14">
        <v>1992</v>
      </c>
      <c r="OK14">
        <v>1992</v>
      </c>
      <c r="OL14">
        <v>1992</v>
      </c>
      <c r="OM14">
        <v>1992</v>
      </c>
      <c r="ON14">
        <v>1992</v>
      </c>
      <c r="OO14">
        <v>1992</v>
      </c>
      <c r="OP14">
        <v>1992</v>
      </c>
      <c r="OQ14">
        <v>1992</v>
      </c>
      <c r="OR14">
        <v>1992</v>
      </c>
      <c r="OS14">
        <v>1993</v>
      </c>
      <c r="OT14">
        <v>1993</v>
      </c>
      <c r="OU14">
        <v>1993</v>
      </c>
      <c r="OV14">
        <v>1993</v>
      </c>
      <c r="OW14">
        <v>1993</v>
      </c>
      <c r="OX14">
        <v>1993</v>
      </c>
      <c r="OY14">
        <v>1993</v>
      </c>
      <c r="OZ14">
        <v>1993</v>
      </c>
      <c r="PA14">
        <v>1993</v>
      </c>
      <c r="PB14">
        <v>1993</v>
      </c>
      <c r="PC14">
        <v>1993</v>
      </c>
      <c r="PD14">
        <v>1993</v>
      </c>
      <c r="PE14">
        <v>1994</v>
      </c>
      <c r="PF14">
        <v>1994</v>
      </c>
      <c r="PG14">
        <v>1994</v>
      </c>
      <c r="PH14">
        <v>1994</v>
      </c>
      <c r="PI14">
        <v>1994</v>
      </c>
      <c r="PJ14">
        <v>1994</v>
      </c>
      <c r="PK14">
        <v>1994</v>
      </c>
      <c r="PL14">
        <v>1994</v>
      </c>
      <c r="PM14">
        <v>1994</v>
      </c>
      <c r="PN14">
        <v>1994</v>
      </c>
      <c r="PO14">
        <v>1994</v>
      </c>
      <c r="PP14">
        <v>1994</v>
      </c>
      <c r="PQ14">
        <v>1995</v>
      </c>
      <c r="PR14">
        <v>1995</v>
      </c>
      <c r="PS14">
        <v>1995</v>
      </c>
      <c r="PT14">
        <v>1995</v>
      </c>
      <c r="PU14">
        <v>1995</v>
      </c>
      <c r="PV14">
        <v>1995</v>
      </c>
      <c r="PW14">
        <v>1995</v>
      </c>
      <c r="PX14">
        <v>1995</v>
      </c>
      <c r="PY14">
        <v>1995</v>
      </c>
      <c r="PZ14">
        <v>1995</v>
      </c>
      <c r="QA14">
        <v>1995</v>
      </c>
      <c r="QB14">
        <v>1995</v>
      </c>
      <c r="QC14">
        <v>1996</v>
      </c>
      <c r="QD14">
        <v>1996</v>
      </c>
      <c r="QE14">
        <v>1996</v>
      </c>
      <c r="QF14">
        <v>1996</v>
      </c>
      <c r="QG14">
        <v>1996</v>
      </c>
      <c r="QH14">
        <v>1996</v>
      </c>
      <c r="QI14">
        <v>1996</v>
      </c>
      <c r="QJ14">
        <v>1996</v>
      </c>
      <c r="QK14">
        <v>1996</v>
      </c>
      <c r="QL14">
        <v>1996</v>
      </c>
      <c r="QM14">
        <v>1996</v>
      </c>
      <c r="QN14">
        <v>1996</v>
      </c>
      <c r="QO14">
        <v>1997</v>
      </c>
      <c r="QP14">
        <v>1997</v>
      </c>
      <c r="QQ14">
        <v>1997</v>
      </c>
      <c r="QR14">
        <v>1997</v>
      </c>
      <c r="QS14">
        <v>1997</v>
      </c>
      <c r="QT14">
        <v>1997</v>
      </c>
      <c r="QU14">
        <v>1997</v>
      </c>
      <c r="QV14">
        <v>1997</v>
      </c>
      <c r="QW14">
        <v>1997</v>
      </c>
      <c r="QX14">
        <v>1997</v>
      </c>
      <c r="QY14">
        <v>1997</v>
      </c>
      <c r="QZ14">
        <v>1997</v>
      </c>
      <c r="RA14">
        <v>1998</v>
      </c>
      <c r="RB14">
        <v>1998</v>
      </c>
      <c r="RC14">
        <v>1998</v>
      </c>
      <c r="RD14">
        <v>1998</v>
      </c>
      <c r="RE14">
        <v>1998</v>
      </c>
      <c r="RF14">
        <v>1998</v>
      </c>
      <c r="RG14">
        <v>1998</v>
      </c>
      <c r="RH14">
        <v>1998</v>
      </c>
      <c r="RI14">
        <v>1998</v>
      </c>
      <c r="RJ14">
        <v>1998</v>
      </c>
      <c r="RK14">
        <v>1998</v>
      </c>
      <c r="RL14">
        <v>1998</v>
      </c>
      <c r="RM14">
        <v>1999</v>
      </c>
      <c r="RN14">
        <v>1999</v>
      </c>
      <c r="RO14">
        <v>1999</v>
      </c>
      <c r="RP14">
        <v>1999</v>
      </c>
      <c r="RQ14">
        <v>1999</v>
      </c>
      <c r="RR14">
        <v>1999</v>
      </c>
      <c r="RS14">
        <v>1999</v>
      </c>
      <c r="RT14">
        <v>1999</v>
      </c>
      <c r="RU14">
        <v>1999</v>
      </c>
      <c r="RV14">
        <v>1999</v>
      </c>
      <c r="RW14">
        <v>1999</v>
      </c>
      <c r="RX14">
        <v>1999</v>
      </c>
      <c r="RY14">
        <v>2000</v>
      </c>
      <c r="RZ14">
        <v>2000</v>
      </c>
      <c r="SA14">
        <v>2000</v>
      </c>
      <c r="SB14">
        <v>2000</v>
      </c>
      <c r="SC14">
        <v>2000</v>
      </c>
      <c r="SD14">
        <v>2000</v>
      </c>
      <c r="SE14">
        <v>2000</v>
      </c>
      <c r="SF14">
        <v>2000</v>
      </c>
      <c r="SG14">
        <v>2000</v>
      </c>
      <c r="SH14">
        <v>2000</v>
      </c>
      <c r="SI14">
        <v>2000</v>
      </c>
      <c r="SJ14">
        <v>2000</v>
      </c>
      <c r="SK14">
        <v>2001</v>
      </c>
      <c r="SL14">
        <v>2001</v>
      </c>
      <c r="SM14">
        <v>2001</v>
      </c>
      <c r="SN14">
        <v>2001</v>
      </c>
      <c r="SO14">
        <v>2001</v>
      </c>
      <c r="SP14">
        <v>2001</v>
      </c>
      <c r="SQ14">
        <v>2001</v>
      </c>
      <c r="SR14">
        <v>2001</v>
      </c>
      <c r="SS14">
        <v>2001</v>
      </c>
      <c r="ST14">
        <v>2001</v>
      </c>
      <c r="SU14">
        <v>2001</v>
      </c>
      <c r="SV14">
        <v>2001</v>
      </c>
      <c r="SW14">
        <v>2002</v>
      </c>
      <c r="SX14">
        <v>2002</v>
      </c>
      <c r="SY14">
        <v>2002</v>
      </c>
      <c r="SZ14">
        <v>2002</v>
      </c>
      <c r="TA14">
        <v>2002</v>
      </c>
      <c r="TB14">
        <v>2002</v>
      </c>
      <c r="TC14">
        <v>2002</v>
      </c>
      <c r="TD14">
        <v>2002</v>
      </c>
      <c r="TE14">
        <v>2002</v>
      </c>
      <c r="TF14">
        <v>2002</v>
      </c>
      <c r="TG14">
        <v>2002</v>
      </c>
      <c r="TH14">
        <v>2002</v>
      </c>
      <c r="TI14">
        <v>2003</v>
      </c>
      <c r="TJ14">
        <v>2003</v>
      </c>
      <c r="TK14">
        <v>2003</v>
      </c>
      <c r="TL14">
        <v>2003</v>
      </c>
      <c r="TM14">
        <v>2003</v>
      </c>
      <c r="TN14">
        <v>2003</v>
      </c>
      <c r="TO14">
        <v>2003</v>
      </c>
      <c r="TP14">
        <v>2003</v>
      </c>
      <c r="TQ14">
        <v>2003</v>
      </c>
      <c r="TR14">
        <v>2003</v>
      </c>
      <c r="TS14">
        <v>2003</v>
      </c>
      <c r="TT14">
        <v>2003</v>
      </c>
      <c r="TU14">
        <v>2004</v>
      </c>
      <c r="TV14">
        <v>2004</v>
      </c>
      <c r="TW14">
        <v>2004</v>
      </c>
      <c r="TX14">
        <v>2004</v>
      </c>
      <c r="TY14">
        <v>2004</v>
      </c>
      <c r="TZ14">
        <v>2004</v>
      </c>
      <c r="UA14">
        <v>2004</v>
      </c>
      <c r="UB14">
        <v>2004</v>
      </c>
      <c r="UC14">
        <v>2004</v>
      </c>
      <c r="UD14">
        <v>2004</v>
      </c>
      <c r="UE14">
        <v>2004</v>
      </c>
      <c r="UF14">
        <v>2004</v>
      </c>
      <c r="UG14">
        <v>2005</v>
      </c>
      <c r="UH14">
        <v>2005</v>
      </c>
      <c r="UI14">
        <v>2005</v>
      </c>
      <c r="UJ14">
        <v>2005</v>
      </c>
      <c r="UK14">
        <v>2005</v>
      </c>
      <c r="UL14">
        <v>2005</v>
      </c>
      <c r="UM14">
        <v>2005</v>
      </c>
      <c r="UN14">
        <v>2005</v>
      </c>
      <c r="UO14">
        <v>2005</v>
      </c>
      <c r="UP14">
        <v>2005</v>
      </c>
      <c r="UQ14">
        <v>2005</v>
      </c>
      <c r="UR14">
        <v>2005</v>
      </c>
      <c r="US14">
        <v>2006</v>
      </c>
      <c r="UT14">
        <v>2006</v>
      </c>
      <c r="UU14">
        <v>2006</v>
      </c>
      <c r="UV14">
        <v>2006</v>
      </c>
      <c r="UW14">
        <v>2006</v>
      </c>
      <c r="UX14">
        <v>2006</v>
      </c>
      <c r="UY14">
        <v>2006</v>
      </c>
      <c r="UZ14">
        <v>2006</v>
      </c>
      <c r="VA14">
        <v>2006</v>
      </c>
      <c r="VB14">
        <v>2006</v>
      </c>
      <c r="VC14">
        <v>2006</v>
      </c>
      <c r="VD14">
        <v>2006</v>
      </c>
      <c r="VE14">
        <v>2007</v>
      </c>
      <c r="VF14">
        <v>2007</v>
      </c>
      <c r="VG14">
        <v>2007</v>
      </c>
      <c r="VH14">
        <v>2007</v>
      </c>
      <c r="VI14">
        <v>2007</v>
      </c>
      <c r="VJ14">
        <v>2007</v>
      </c>
      <c r="VK14">
        <v>2007</v>
      </c>
      <c r="VL14">
        <v>2007</v>
      </c>
      <c r="VM14">
        <v>2007</v>
      </c>
      <c r="VN14">
        <v>2007</v>
      </c>
      <c r="VO14">
        <v>2007</v>
      </c>
      <c r="VP14">
        <v>2007</v>
      </c>
      <c r="VQ14">
        <v>2008</v>
      </c>
      <c r="VR14">
        <v>2008</v>
      </c>
      <c r="VS14">
        <v>2008</v>
      </c>
      <c r="VT14">
        <v>2008</v>
      </c>
      <c r="VU14">
        <v>2008</v>
      </c>
      <c r="VV14">
        <v>2008</v>
      </c>
      <c r="VW14">
        <v>2008</v>
      </c>
      <c r="VX14">
        <v>2008</v>
      </c>
      <c r="VY14">
        <v>2008</v>
      </c>
      <c r="VZ14">
        <v>2008</v>
      </c>
      <c r="WA14">
        <v>2008</v>
      </c>
      <c r="WB14">
        <v>2008</v>
      </c>
      <c r="WC14">
        <v>2009</v>
      </c>
      <c r="WD14">
        <v>2009</v>
      </c>
      <c r="WE14">
        <v>2009</v>
      </c>
      <c r="WF14">
        <v>2009</v>
      </c>
      <c r="WG14">
        <v>2009</v>
      </c>
      <c r="WH14">
        <v>2009</v>
      </c>
      <c r="WI14">
        <v>2009</v>
      </c>
      <c r="WJ14">
        <v>2009</v>
      </c>
      <c r="WK14">
        <v>2009</v>
      </c>
      <c r="WL14">
        <v>2009</v>
      </c>
      <c r="WM14">
        <v>2009</v>
      </c>
      <c r="WN14">
        <v>2009</v>
      </c>
      <c r="WO14">
        <v>2010</v>
      </c>
      <c r="WP14">
        <v>2010</v>
      </c>
      <c r="WQ14">
        <v>2010</v>
      </c>
      <c r="WR14">
        <v>2010</v>
      </c>
      <c r="WS14">
        <v>2010</v>
      </c>
      <c r="WT14">
        <v>2010</v>
      </c>
      <c r="WU14">
        <v>2010</v>
      </c>
      <c r="WV14">
        <v>2010</v>
      </c>
      <c r="WW14">
        <v>2010</v>
      </c>
      <c r="WX14">
        <v>2010</v>
      </c>
      <c r="WY14">
        <v>2010</v>
      </c>
      <c r="WZ14">
        <v>2010</v>
      </c>
      <c r="XA14">
        <v>2011</v>
      </c>
      <c r="XB14">
        <v>2011</v>
      </c>
      <c r="XC14">
        <v>2011</v>
      </c>
      <c r="XD14">
        <v>2011</v>
      </c>
      <c r="XE14">
        <v>2011</v>
      </c>
      <c r="XF14">
        <v>2011</v>
      </c>
      <c r="XG14">
        <v>2011</v>
      </c>
      <c r="XH14">
        <v>2011</v>
      </c>
      <c r="XI14">
        <v>2011</v>
      </c>
      <c r="XJ14">
        <v>2011</v>
      </c>
      <c r="XK14">
        <v>2011</v>
      </c>
      <c r="XL14">
        <v>2011</v>
      </c>
      <c r="XM14">
        <v>2012</v>
      </c>
      <c r="XN14">
        <v>2012</v>
      </c>
      <c r="XO14">
        <v>2012</v>
      </c>
      <c r="XP14">
        <v>2012</v>
      </c>
      <c r="XQ14">
        <v>2012</v>
      </c>
      <c r="XR14">
        <v>2012</v>
      </c>
      <c r="XS14">
        <v>2012</v>
      </c>
      <c r="XT14">
        <v>2012</v>
      </c>
      <c r="XU14">
        <v>2012</v>
      </c>
      <c r="XV14">
        <v>2012</v>
      </c>
      <c r="XW14">
        <v>2012</v>
      </c>
      <c r="XX14">
        <v>2012</v>
      </c>
      <c r="XY14">
        <v>2013</v>
      </c>
      <c r="XZ14">
        <v>2013</v>
      </c>
      <c r="YA14">
        <v>2013</v>
      </c>
      <c r="YB14">
        <v>2013</v>
      </c>
      <c r="YC14">
        <v>2013</v>
      </c>
      <c r="YD14">
        <v>2013</v>
      </c>
      <c r="YE14">
        <v>2013</v>
      </c>
      <c r="YF14">
        <v>2013</v>
      </c>
      <c r="YG14">
        <v>2013</v>
      </c>
      <c r="YH14">
        <v>2013</v>
      </c>
      <c r="YI14">
        <v>2013</v>
      </c>
      <c r="YJ14">
        <v>2013</v>
      </c>
      <c r="YK14">
        <v>2014</v>
      </c>
      <c r="YL14">
        <v>2014</v>
      </c>
      <c r="YM14">
        <v>2014</v>
      </c>
      <c r="YN14">
        <v>2014</v>
      </c>
      <c r="YO14">
        <v>2014</v>
      </c>
      <c r="YP14">
        <v>2014</v>
      </c>
      <c r="YQ14">
        <v>2014</v>
      </c>
      <c r="YR14">
        <v>2014</v>
      </c>
      <c r="YS14">
        <v>2014</v>
      </c>
      <c r="YT14">
        <v>2014</v>
      </c>
      <c r="YU14">
        <v>2014</v>
      </c>
      <c r="YV14">
        <v>2014</v>
      </c>
      <c r="YW14">
        <v>2015</v>
      </c>
      <c r="YX14">
        <v>2015</v>
      </c>
      <c r="YY14">
        <v>2015</v>
      </c>
      <c r="YZ14">
        <v>2015</v>
      </c>
      <c r="ZA14">
        <v>2015</v>
      </c>
      <c r="ZB14">
        <v>2015</v>
      </c>
      <c r="ZC14">
        <v>2015</v>
      </c>
      <c r="ZD14">
        <v>2015</v>
      </c>
      <c r="ZE14">
        <v>2015</v>
      </c>
      <c r="ZF14">
        <v>2015</v>
      </c>
      <c r="ZG14">
        <v>2015</v>
      </c>
      <c r="ZH14">
        <v>2015</v>
      </c>
      <c r="ZI14">
        <v>2016</v>
      </c>
      <c r="ZJ14">
        <v>2016</v>
      </c>
      <c r="ZK14">
        <v>2016</v>
      </c>
      <c r="ZL14">
        <v>2016</v>
      </c>
      <c r="ZM14">
        <v>2016</v>
      </c>
      <c r="ZN14">
        <v>2016</v>
      </c>
      <c r="ZO14">
        <v>2016</v>
      </c>
      <c r="ZP14">
        <v>2016</v>
      </c>
      <c r="ZQ14">
        <v>2016</v>
      </c>
      <c r="ZR14">
        <v>2016</v>
      </c>
      <c r="ZS14">
        <v>2016</v>
      </c>
      <c r="ZT14">
        <v>2016</v>
      </c>
      <c r="ZU14">
        <v>2017</v>
      </c>
      <c r="ZV14">
        <v>2017</v>
      </c>
      <c r="ZW14">
        <v>2017</v>
      </c>
      <c r="ZX14">
        <v>2017</v>
      </c>
      <c r="ZY14">
        <v>2017</v>
      </c>
      <c r="ZZ14">
        <v>2017</v>
      </c>
      <c r="AAA14">
        <v>2017</v>
      </c>
      <c r="AAB14">
        <v>2017</v>
      </c>
      <c r="AAC14">
        <v>2017</v>
      </c>
      <c r="AAD14">
        <v>2017</v>
      </c>
      <c r="AAE14">
        <v>2017</v>
      </c>
      <c r="AAF14">
        <v>2017</v>
      </c>
      <c r="AAG14">
        <v>2018</v>
      </c>
      <c r="AAH14">
        <v>2018</v>
      </c>
      <c r="AAI14">
        <v>2018</v>
      </c>
      <c r="AAJ14">
        <v>2018</v>
      </c>
      <c r="AAK14">
        <v>2018</v>
      </c>
      <c r="AAL14">
        <v>2018</v>
      </c>
      <c r="AAM14">
        <v>2018</v>
      </c>
      <c r="AAN14">
        <v>2018</v>
      </c>
      <c r="AAO14">
        <v>2018</v>
      </c>
      <c r="AAP14">
        <v>2018</v>
      </c>
      <c r="AAQ14">
        <v>2018</v>
      </c>
      <c r="AAR14">
        <v>2018</v>
      </c>
      <c r="AAS14">
        <v>2019</v>
      </c>
      <c r="AAT14">
        <v>2019</v>
      </c>
      <c r="AAU14">
        <v>2019</v>
      </c>
      <c r="AAV14">
        <v>2019</v>
      </c>
      <c r="AAW14">
        <v>2019</v>
      </c>
      <c r="AAX14">
        <v>2019</v>
      </c>
      <c r="AAY14">
        <v>2019</v>
      </c>
      <c r="AAZ14">
        <v>2019</v>
      </c>
    </row>
    <row r="15" spans="2:728" x14ac:dyDescent="0.25">
      <c r="B15" s="27" t="s">
        <v>489</v>
      </c>
      <c r="C15" s="39">
        <v>2019</v>
      </c>
      <c r="D15" s="36" t="s">
        <v>485</v>
      </c>
      <c r="E15" s="36" t="s">
        <v>487</v>
      </c>
      <c r="F15" s="39">
        <v>2019</v>
      </c>
      <c r="H15" t="s">
        <v>533</v>
      </c>
      <c r="I15" t="s">
        <v>368</v>
      </c>
      <c r="J15" s="2" t="s">
        <v>560</v>
      </c>
      <c r="K15" s="2" t="s">
        <v>724</v>
      </c>
      <c r="M15">
        <v>1</v>
      </c>
      <c r="N15">
        <v>2</v>
      </c>
      <c r="O15">
        <v>3</v>
      </c>
      <c r="P15">
        <v>4</v>
      </c>
      <c r="Q15">
        <v>5</v>
      </c>
      <c r="R15">
        <v>6</v>
      </c>
      <c r="S15">
        <v>7</v>
      </c>
      <c r="T15">
        <v>8</v>
      </c>
      <c r="U15">
        <v>9</v>
      </c>
      <c r="V15">
        <v>10</v>
      </c>
      <c r="W15">
        <v>11</v>
      </c>
      <c r="X15">
        <v>12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1</v>
      </c>
      <c r="AL15">
        <v>2</v>
      </c>
      <c r="AM15">
        <v>3</v>
      </c>
      <c r="AN15">
        <v>4</v>
      </c>
      <c r="AO15">
        <v>5</v>
      </c>
      <c r="AP15">
        <v>6</v>
      </c>
      <c r="AQ15">
        <v>7</v>
      </c>
      <c r="AR15">
        <v>8</v>
      </c>
      <c r="AS15">
        <v>9</v>
      </c>
      <c r="AT15">
        <v>10</v>
      </c>
      <c r="AU15">
        <v>11</v>
      </c>
      <c r="AV15">
        <v>12</v>
      </c>
      <c r="AW15">
        <v>1</v>
      </c>
      <c r="AX15">
        <v>2</v>
      </c>
      <c r="AY15">
        <v>3</v>
      </c>
      <c r="AZ15">
        <v>4</v>
      </c>
      <c r="BA15">
        <v>5</v>
      </c>
      <c r="BB15">
        <v>6</v>
      </c>
      <c r="BC15">
        <v>7</v>
      </c>
      <c r="BD15">
        <v>8</v>
      </c>
      <c r="BE15">
        <v>9</v>
      </c>
      <c r="BF15">
        <v>10</v>
      </c>
      <c r="BG15">
        <v>11</v>
      </c>
      <c r="BH15">
        <v>12</v>
      </c>
      <c r="BI15">
        <v>1</v>
      </c>
      <c r="BJ15">
        <v>2</v>
      </c>
      <c r="BK15">
        <v>3</v>
      </c>
      <c r="BL15">
        <v>4</v>
      </c>
      <c r="BM15">
        <v>5</v>
      </c>
      <c r="BN15">
        <v>6</v>
      </c>
      <c r="BO15">
        <v>7</v>
      </c>
      <c r="BP15">
        <v>8</v>
      </c>
      <c r="BQ15">
        <v>9</v>
      </c>
      <c r="BR15">
        <v>10</v>
      </c>
      <c r="BS15">
        <v>11</v>
      </c>
      <c r="BT15">
        <v>12</v>
      </c>
      <c r="BU15">
        <v>1</v>
      </c>
      <c r="BV15">
        <v>2</v>
      </c>
      <c r="BW15">
        <v>3</v>
      </c>
      <c r="BX15">
        <v>4</v>
      </c>
      <c r="BY15">
        <v>5</v>
      </c>
      <c r="BZ15">
        <v>6</v>
      </c>
      <c r="CA15">
        <v>7</v>
      </c>
      <c r="CB15">
        <v>8</v>
      </c>
      <c r="CC15">
        <v>9</v>
      </c>
      <c r="CD15">
        <v>10</v>
      </c>
      <c r="CE15">
        <v>11</v>
      </c>
      <c r="CF15">
        <v>12</v>
      </c>
      <c r="CG15">
        <v>1</v>
      </c>
      <c r="CH15">
        <v>2</v>
      </c>
      <c r="CI15">
        <v>3</v>
      </c>
      <c r="CJ15">
        <v>4</v>
      </c>
      <c r="CK15">
        <v>5</v>
      </c>
      <c r="CL15">
        <v>6</v>
      </c>
      <c r="CM15">
        <v>7</v>
      </c>
      <c r="CN15">
        <v>8</v>
      </c>
      <c r="CO15">
        <v>9</v>
      </c>
      <c r="CP15">
        <v>10</v>
      </c>
      <c r="CQ15">
        <v>11</v>
      </c>
      <c r="CR15">
        <v>12</v>
      </c>
      <c r="CS15">
        <v>1</v>
      </c>
      <c r="CT15">
        <v>2</v>
      </c>
      <c r="CU15">
        <v>3</v>
      </c>
      <c r="CV15">
        <v>4</v>
      </c>
      <c r="CW15">
        <v>5</v>
      </c>
      <c r="CX15">
        <v>6</v>
      </c>
      <c r="CY15">
        <v>7</v>
      </c>
      <c r="CZ15">
        <v>8</v>
      </c>
      <c r="DA15">
        <v>9</v>
      </c>
      <c r="DB15">
        <v>10</v>
      </c>
      <c r="DC15">
        <v>11</v>
      </c>
      <c r="DD15">
        <v>12</v>
      </c>
      <c r="DE15">
        <v>1</v>
      </c>
      <c r="DF15">
        <v>2</v>
      </c>
      <c r="DG15">
        <v>3</v>
      </c>
      <c r="DH15">
        <v>4</v>
      </c>
      <c r="DI15">
        <v>5</v>
      </c>
      <c r="DJ15">
        <v>6</v>
      </c>
      <c r="DK15">
        <v>7</v>
      </c>
      <c r="DL15">
        <v>8</v>
      </c>
      <c r="DM15">
        <v>9</v>
      </c>
      <c r="DN15">
        <v>10</v>
      </c>
      <c r="DO15">
        <v>11</v>
      </c>
      <c r="DP15">
        <v>12</v>
      </c>
      <c r="DQ15">
        <v>1</v>
      </c>
      <c r="DR15">
        <v>2</v>
      </c>
      <c r="DS15">
        <v>3</v>
      </c>
      <c r="DT15">
        <v>4</v>
      </c>
      <c r="DU15">
        <v>5</v>
      </c>
      <c r="DV15">
        <v>6</v>
      </c>
      <c r="DW15">
        <v>7</v>
      </c>
      <c r="DX15">
        <v>8</v>
      </c>
      <c r="DY15">
        <v>9</v>
      </c>
      <c r="DZ15">
        <v>10</v>
      </c>
      <c r="EA15">
        <v>11</v>
      </c>
      <c r="EB15">
        <v>12</v>
      </c>
      <c r="EC15">
        <v>1</v>
      </c>
      <c r="ED15">
        <v>2</v>
      </c>
      <c r="EE15">
        <v>3</v>
      </c>
      <c r="EF15">
        <v>4</v>
      </c>
      <c r="EG15">
        <v>5</v>
      </c>
      <c r="EH15">
        <v>6</v>
      </c>
      <c r="EI15">
        <v>7</v>
      </c>
      <c r="EJ15">
        <v>8</v>
      </c>
      <c r="EK15">
        <v>9</v>
      </c>
      <c r="EL15">
        <v>10</v>
      </c>
      <c r="EM15">
        <v>11</v>
      </c>
      <c r="EN15">
        <v>12</v>
      </c>
      <c r="EO15">
        <v>1</v>
      </c>
      <c r="EP15">
        <v>2</v>
      </c>
      <c r="EQ15">
        <v>3</v>
      </c>
      <c r="ER15">
        <v>4</v>
      </c>
      <c r="ES15">
        <v>5</v>
      </c>
      <c r="ET15">
        <v>6</v>
      </c>
      <c r="EU15">
        <v>7</v>
      </c>
      <c r="EV15">
        <v>8</v>
      </c>
      <c r="EW15">
        <v>9</v>
      </c>
      <c r="EX15">
        <v>10</v>
      </c>
      <c r="EY15">
        <v>11</v>
      </c>
      <c r="EZ15">
        <v>12</v>
      </c>
      <c r="FA15">
        <v>1</v>
      </c>
      <c r="FB15">
        <v>2</v>
      </c>
      <c r="FC15">
        <v>3</v>
      </c>
      <c r="FD15">
        <v>4</v>
      </c>
      <c r="FE15">
        <v>5</v>
      </c>
      <c r="FF15">
        <v>6</v>
      </c>
      <c r="FG15">
        <v>7</v>
      </c>
      <c r="FH15">
        <v>8</v>
      </c>
      <c r="FI15">
        <v>9</v>
      </c>
      <c r="FJ15">
        <v>10</v>
      </c>
      <c r="FK15">
        <v>11</v>
      </c>
      <c r="FL15">
        <v>12</v>
      </c>
      <c r="FM15">
        <v>1</v>
      </c>
      <c r="FN15">
        <v>2</v>
      </c>
      <c r="FO15">
        <v>3</v>
      </c>
      <c r="FP15">
        <v>4</v>
      </c>
      <c r="FQ15">
        <v>5</v>
      </c>
      <c r="FR15">
        <v>6</v>
      </c>
      <c r="FS15">
        <v>7</v>
      </c>
      <c r="FT15">
        <v>8</v>
      </c>
      <c r="FU15">
        <v>9</v>
      </c>
      <c r="FV15">
        <v>10</v>
      </c>
      <c r="FW15">
        <v>11</v>
      </c>
      <c r="FX15">
        <v>12</v>
      </c>
      <c r="FY15">
        <v>1</v>
      </c>
      <c r="FZ15">
        <v>2</v>
      </c>
      <c r="GA15">
        <v>3</v>
      </c>
      <c r="GB15">
        <v>4</v>
      </c>
      <c r="GC15">
        <v>5</v>
      </c>
      <c r="GD15">
        <v>6</v>
      </c>
      <c r="GE15">
        <v>7</v>
      </c>
      <c r="GF15">
        <v>8</v>
      </c>
      <c r="GG15">
        <v>9</v>
      </c>
      <c r="GH15">
        <v>10</v>
      </c>
      <c r="GI15">
        <v>11</v>
      </c>
      <c r="GJ15">
        <v>12</v>
      </c>
      <c r="GK15">
        <v>1</v>
      </c>
      <c r="GL15">
        <v>2</v>
      </c>
      <c r="GM15">
        <v>3</v>
      </c>
      <c r="GN15">
        <v>4</v>
      </c>
      <c r="GO15">
        <v>5</v>
      </c>
      <c r="GP15">
        <v>6</v>
      </c>
      <c r="GQ15">
        <v>7</v>
      </c>
      <c r="GR15">
        <v>8</v>
      </c>
      <c r="GS15">
        <v>9</v>
      </c>
      <c r="GT15">
        <v>10</v>
      </c>
      <c r="GU15">
        <v>11</v>
      </c>
      <c r="GV15">
        <v>12</v>
      </c>
      <c r="GW15">
        <v>1</v>
      </c>
      <c r="GX15">
        <v>2</v>
      </c>
      <c r="GY15">
        <v>3</v>
      </c>
      <c r="GZ15">
        <v>4</v>
      </c>
      <c r="HA15">
        <v>5</v>
      </c>
      <c r="HB15">
        <v>6</v>
      </c>
      <c r="HC15">
        <v>7</v>
      </c>
      <c r="HD15">
        <v>8</v>
      </c>
      <c r="HE15">
        <v>9</v>
      </c>
      <c r="HF15">
        <v>10</v>
      </c>
      <c r="HG15">
        <v>11</v>
      </c>
      <c r="HH15">
        <v>12</v>
      </c>
      <c r="HI15">
        <v>1</v>
      </c>
      <c r="HJ15">
        <v>2</v>
      </c>
      <c r="HK15">
        <v>3</v>
      </c>
      <c r="HL15">
        <v>4</v>
      </c>
      <c r="HM15">
        <v>5</v>
      </c>
      <c r="HN15">
        <v>6</v>
      </c>
      <c r="HO15">
        <v>7</v>
      </c>
      <c r="HP15">
        <v>8</v>
      </c>
      <c r="HQ15">
        <v>9</v>
      </c>
      <c r="HR15">
        <v>10</v>
      </c>
      <c r="HS15">
        <v>11</v>
      </c>
      <c r="HT15">
        <v>12</v>
      </c>
      <c r="HU15">
        <v>1</v>
      </c>
      <c r="HV15">
        <v>2</v>
      </c>
      <c r="HW15">
        <v>3</v>
      </c>
      <c r="HX15">
        <v>4</v>
      </c>
      <c r="HY15">
        <v>5</v>
      </c>
      <c r="HZ15">
        <v>6</v>
      </c>
      <c r="IA15">
        <v>7</v>
      </c>
      <c r="IB15">
        <v>8</v>
      </c>
      <c r="IC15">
        <v>9</v>
      </c>
      <c r="ID15">
        <v>10</v>
      </c>
      <c r="IE15">
        <v>11</v>
      </c>
      <c r="IF15">
        <v>12</v>
      </c>
      <c r="IG15">
        <v>1</v>
      </c>
      <c r="IH15">
        <v>2</v>
      </c>
      <c r="II15">
        <v>3</v>
      </c>
      <c r="IJ15">
        <v>4</v>
      </c>
      <c r="IK15">
        <v>5</v>
      </c>
      <c r="IL15">
        <v>6</v>
      </c>
      <c r="IM15">
        <v>7</v>
      </c>
      <c r="IN15">
        <v>8</v>
      </c>
      <c r="IO15">
        <v>9</v>
      </c>
      <c r="IP15">
        <v>10</v>
      </c>
      <c r="IQ15">
        <v>11</v>
      </c>
      <c r="IR15">
        <v>12</v>
      </c>
      <c r="IS15">
        <v>1</v>
      </c>
      <c r="IT15">
        <v>2</v>
      </c>
      <c r="IU15">
        <v>3</v>
      </c>
      <c r="IV15">
        <v>4</v>
      </c>
      <c r="IW15">
        <v>5</v>
      </c>
      <c r="IX15">
        <v>6</v>
      </c>
      <c r="IY15">
        <v>7</v>
      </c>
      <c r="IZ15">
        <v>8</v>
      </c>
      <c r="JA15">
        <v>9</v>
      </c>
      <c r="JB15">
        <v>10</v>
      </c>
      <c r="JC15">
        <v>11</v>
      </c>
      <c r="JD15">
        <v>12</v>
      </c>
      <c r="JE15">
        <v>1</v>
      </c>
      <c r="JF15">
        <v>2</v>
      </c>
      <c r="JG15">
        <v>3</v>
      </c>
      <c r="JH15">
        <v>4</v>
      </c>
      <c r="JI15">
        <v>5</v>
      </c>
      <c r="JJ15">
        <v>6</v>
      </c>
      <c r="JK15">
        <v>7</v>
      </c>
      <c r="JL15">
        <v>8</v>
      </c>
      <c r="JM15">
        <v>9</v>
      </c>
      <c r="JN15">
        <v>10</v>
      </c>
      <c r="JO15">
        <v>11</v>
      </c>
      <c r="JP15">
        <v>12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</v>
      </c>
      <c r="KD15">
        <v>2</v>
      </c>
      <c r="KE15">
        <v>3</v>
      </c>
      <c r="KF15">
        <v>4</v>
      </c>
      <c r="KG15">
        <v>5</v>
      </c>
      <c r="KH15">
        <v>6</v>
      </c>
      <c r="KI15">
        <v>7</v>
      </c>
      <c r="KJ15">
        <v>8</v>
      </c>
      <c r="KK15">
        <v>9</v>
      </c>
      <c r="KL15">
        <v>10</v>
      </c>
      <c r="KM15">
        <v>11</v>
      </c>
      <c r="KN15">
        <v>12</v>
      </c>
      <c r="KO15">
        <v>1</v>
      </c>
      <c r="KP15">
        <v>2</v>
      </c>
      <c r="KQ15">
        <v>3</v>
      </c>
      <c r="KR15">
        <v>4</v>
      </c>
      <c r="KS15">
        <v>5</v>
      </c>
      <c r="KT15">
        <v>6</v>
      </c>
      <c r="KU15">
        <v>7</v>
      </c>
      <c r="KV15">
        <v>8</v>
      </c>
      <c r="KW15">
        <v>9</v>
      </c>
      <c r="KX15">
        <v>10</v>
      </c>
      <c r="KY15">
        <v>11</v>
      </c>
      <c r="KZ15">
        <v>12</v>
      </c>
      <c r="LA15">
        <v>1</v>
      </c>
      <c r="LB15">
        <v>2</v>
      </c>
      <c r="LC15">
        <v>3</v>
      </c>
      <c r="LD15">
        <v>4</v>
      </c>
      <c r="LE15">
        <v>5</v>
      </c>
      <c r="LF15">
        <v>6</v>
      </c>
      <c r="LG15">
        <v>7</v>
      </c>
      <c r="LH15">
        <v>8</v>
      </c>
      <c r="LI15">
        <v>9</v>
      </c>
      <c r="LJ15">
        <v>10</v>
      </c>
      <c r="LK15">
        <v>11</v>
      </c>
      <c r="LL15">
        <v>12</v>
      </c>
      <c r="LM15">
        <v>1</v>
      </c>
      <c r="LN15">
        <v>2</v>
      </c>
      <c r="LO15">
        <v>3</v>
      </c>
      <c r="LP15">
        <v>4</v>
      </c>
      <c r="LQ15">
        <v>5</v>
      </c>
      <c r="LR15">
        <v>6</v>
      </c>
      <c r="LS15">
        <v>7</v>
      </c>
      <c r="LT15">
        <v>8</v>
      </c>
      <c r="LU15">
        <v>9</v>
      </c>
      <c r="LV15">
        <v>10</v>
      </c>
      <c r="LW15">
        <v>11</v>
      </c>
      <c r="LX15">
        <v>12</v>
      </c>
      <c r="LY15">
        <v>1</v>
      </c>
      <c r="LZ15">
        <v>2</v>
      </c>
      <c r="MA15">
        <v>3</v>
      </c>
      <c r="MB15">
        <v>4</v>
      </c>
      <c r="MC15">
        <v>5</v>
      </c>
      <c r="MD15">
        <v>6</v>
      </c>
      <c r="ME15">
        <v>7</v>
      </c>
      <c r="MF15">
        <v>8</v>
      </c>
      <c r="MG15">
        <v>9</v>
      </c>
      <c r="MH15">
        <v>10</v>
      </c>
      <c r="MI15">
        <v>11</v>
      </c>
      <c r="MJ15">
        <v>12</v>
      </c>
      <c r="MK15">
        <v>1</v>
      </c>
      <c r="ML15">
        <v>2</v>
      </c>
      <c r="MM15">
        <v>3</v>
      </c>
      <c r="MN15">
        <v>4</v>
      </c>
      <c r="MO15">
        <v>5</v>
      </c>
      <c r="MP15">
        <v>6</v>
      </c>
      <c r="MQ15">
        <v>7</v>
      </c>
      <c r="MR15">
        <v>8</v>
      </c>
      <c r="MS15">
        <v>9</v>
      </c>
      <c r="MT15">
        <v>10</v>
      </c>
      <c r="MU15">
        <v>11</v>
      </c>
      <c r="MV15">
        <v>12</v>
      </c>
      <c r="MW15">
        <v>1</v>
      </c>
      <c r="MX15">
        <v>2</v>
      </c>
      <c r="MY15">
        <v>3</v>
      </c>
      <c r="MZ15">
        <v>4</v>
      </c>
      <c r="NA15">
        <v>5</v>
      </c>
      <c r="NB15">
        <v>6</v>
      </c>
      <c r="NC15">
        <v>7</v>
      </c>
      <c r="ND15">
        <v>8</v>
      </c>
      <c r="NE15">
        <v>9</v>
      </c>
      <c r="NF15">
        <v>10</v>
      </c>
      <c r="NG15">
        <v>11</v>
      </c>
      <c r="NH15">
        <v>12</v>
      </c>
      <c r="NI15">
        <v>1</v>
      </c>
      <c r="NJ15">
        <v>2</v>
      </c>
      <c r="NK15">
        <v>3</v>
      </c>
      <c r="NL15">
        <v>4</v>
      </c>
      <c r="NM15">
        <v>5</v>
      </c>
      <c r="NN15">
        <v>6</v>
      </c>
      <c r="NO15">
        <v>7</v>
      </c>
      <c r="NP15">
        <v>8</v>
      </c>
      <c r="NQ15">
        <v>9</v>
      </c>
      <c r="NR15">
        <v>10</v>
      </c>
      <c r="NS15">
        <v>11</v>
      </c>
      <c r="NT15">
        <v>12</v>
      </c>
      <c r="NU15">
        <v>1</v>
      </c>
      <c r="NV15">
        <v>2</v>
      </c>
      <c r="NW15">
        <v>3</v>
      </c>
      <c r="NX15">
        <v>4</v>
      </c>
      <c r="NY15">
        <v>5</v>
      </c>
      <c r="NZ15">
        <v>6</v>
      </c>
      <c r="OA15">
        <v>7</v>
      </c>
      <c r="OB15">
        <v>8</v>
      </c>
      <c r="OC15">
        <v>9</v>
      </c>
      <c r="OD15">
        <v>10</v>
      </c>
      <c r="OE15">
        <v>11</v>
      </c>
      <c r="OF15">
        <v>12</v>
      </c>
      <c r="OG15">
        <v>1</v>
      </c>
      <c r="OH15">
        <v>2</v>
      </c>
      <c r="OI15">
        <v>3</v>
      </c>
      <c r="OJ15">
        <v>4</v>
      </c>
      <c r="OK15">
        <v>5</v>
      </c>
      <c r="OL15">
        <v>6</v>
      </c>
      <c r="OM15">
        <v>7</v>
      </c>
      <c r="ON15">
        <v>8</v>
      </c>
      <c r="OO15">
        <v>9</v>
      </c>
      <c r="OP15">
        <v>10</v>
      </c>
      <c r="OQ15">
        <v>11</v>
      </c>
      <c r="OR15">
        <v>12</v>
      </c>
      <c r="OS15">
        <v>1</v>
      </c>
      <c r="OT15">
        <v>2</v>
      </c>
      <c r="OU15">
        <v>3</v>
      </c>
      <c r="OV15">
        <v>4</v>
      </c>
      <c r="OW15">
        <v>5</v>
      </c>
      <c r="OX15">
        <v>6</v>
      </c>
      <c r="OY15">
        <v>7</v>
      </c>
      <c r="OZ15">
        <v>8</v>
      </c>
      <c r="PA15">
        <v>9</v>
      </c>
      <c r="PB15">
        <v>10</v>
      </c>
      <c r="PC15">
        <v>11</v>
      </c>
      <c r="PD15">
        <v>12</v>
      </c>
      <c r="PE15">
        <v>1</v>
      </c>
      <c r="PF15">
        <v>2</v>
      </c>
      <c r="PG15">
        <v>3</v>
      </c>
      <c r="PH15">
        <v>4</v>
      </c>
      <c r="PI15">
        <v>5</v>
      </c>
      <c r="PJ15">
        <v>6</v>
      </c>
      <c r="PK15">
        <v>7</v>
      </c>
      <c r="PL15">
        <v>8</v>
      </c>
      <c r="PM15">
        <v>9</v>
      </c>
      <c r="PN15">
        <v>10</v>
      </c>
      <c r="PO15">
        <v>11</v>
      </c>
      <c r="PP15">
        <v>12</v>
      </c>
      <c r="PQ15">
        <v>1</v>
      </c>
      <c r="PR15">
        <v>2</v>
      </c>
      <c r="PS15">
        <v>3</v>
      </c>
      <c r="PT15">
        <v>4</v>
      </c>
      <c r="PU15">
        <v>5</v>
      </c>
      <c r="PV15">
        <v>6</v>
      </c>
      <c r="PW15">
        <v>7</v>
      </c>
      <c r="PX15">
        <v>8</v>
      </c>
      <c r="PY15">
        <v>9</v>
      </c>
      <c r="PZ15">
        <v>10</v>
      </c>
      <c r="QA15">
        <v>11</v>
      </c>
      <c r="QB15">
        <v>12</v>
      </c>
      <c r="QC15">
        <v>1</v>
      </c>
      <c r="QD15">
        <v>2</v>
      </c>
      <c r="QE15">
        <v>3</v>
      </c>
      <c r="QF15">
        <v>4</v>
      </c>
      <c r="QG15">
        <v>5</v>
      </c>
      <c r="QH15">
        <v>6</v>
      </c>
      <c r="QI15">
        <v>7</v>
      </c>
      <c r="QJ15">
        <v>8</v>
      </c>
      <c r="QK15">
        <v>9</v>
      </c>
      <c r="QL15">
        <v>10</v>
      </c>
      <c r="QM15">
        <v>11</v>
      </c>
      <c r="QN15">
        <v>12</v>
      </c>
      <c r="QO15">
        <v>1</v>
      </c>
      <c r="QP15">
        <v>2</v>
      </c>
      <c r="QQ15">
        <v>3</v>
      </c>
      <c r="QR15">
        <v>4</v>
      </c>
      <c r="QS15">
        <v>5</v>
      </c>
      <c r="QT15">
        <v>6</v>
      </c>
      <c r="QU15">
        <v>7</v>
      </c>
      <c r="QV15">
        <v>8</v>
      </c>
      <c r="QW15">
        <v>9</v>
      </c>
      <c r="QX15">
        <v>10</v>
      </c>
      <c r="QY15">
        <v>11</v>
      </c>
      <c r="QZ15">
        <v>12</v>
      </c>
      <c r="RA15">
        <v>1</v>
      </c>
      <c r="RB15">
        <v>2</v>
      </c>
      <c r="RC15">
        <v>3</v>
      </c>
      <c r="RD15">
        <v>4</v>
      </c>
      <c r="RE15">
        <v>5</v>
      </c>
      <c r="RF15">
        <v>6</v>
      </c>
      <c r="RG15">
        <v>7</v>
      </c>
      <c r="RH15">
        <v>8</v>
      </c>
      <c r="RI15">
        <v>9</v>
      </c>
      <c r="RJ15">
        <v>10</v>
      </c>
      <c r="RK15">
        <v>11</v>
      </c>
      <c r="RL15">
        <v>12</v>
      </c>
      <c r="RM15">
        <v>1</v>
      </c>
      <c r="RN15">
        <v>2</v>
      </c>
      <c r="RO15">
        <v>3</v>
      </c>
      <c r="RP15">
        <v>4</v>
      </c>
      <c r="RQ15">
        <v>5</v>
      </c>
      <c r="RR15">
        <v>6</v>
      </c>
      <c r="RS15">
        <v>7</v>
      </c>
      <c r="RT15">
        <v>8</v>
      </c>
      <c r="RU15">
        <v>9</v>
      </c>
      <c r="RV15">
        <v>10</v>
      </c>
      <c r="RW15">
        <v>11</v>
      </c>
      <c r="RX15">
        <v>12</v>
      </c>
      <c r="RY15">
        <v>1</v>
      </c>
      <c r="RZ15">
        <v>2</v>
      </c>
      <c r="SA15">
        <v>3</v>
      </c>
      <c r="SB15">
        <v>4</v>
      </c>
      <c r="SC15">
        <v>5</v>
      </c>
      <c r="SD15">
        <v>6</v>
      </c>
      <c r="SE15">
        <v>7</v>
      </c>
      <c r="SF15">
        <v>8</v>
      </c>
      <c r="SG15">
        <v>9</v>
      </c>
      <c r="SH15">
        <v>10</v>
      </c>
      <c r="SI15">
        <v>11</v>
      </c>
      <c r="SJ15">
        <v>12</v>
      </c>
      <c r="SK15">
        <v>1</v>
      </c>
      <c r="SL15">
        <v>2</v>
      </c>
      <c r="SM15">
        <v>3</v>
      </c>
      <c r="SN15">
        <v>4</v>
      </c>
      <c r="SO15">
        <v>5</v>
      </c>
      <c r="SP15">
        <v>6</v>
      </c>
      <c r="SQ15">
        <v>7</v>
      </c>
      <c r="SR15">
        <v>8</v>
      </c>
      <c r="SS15">
        <v>9</v>
      </c>
      <c r="ST15">
        <v>10</v>
      </c>
      <c r="SU15">
        <v>11</v>
      </c>
      <c r="SV15">
        <v>12</v>
      </c>
      <c r="SW15">
        <v>1</v>
      </c>
      <c r="SX15">
        <v>2</v>
      </c>
      <c r="SY15">
        <v>3</v>
      </c>
      <c r="SZ15">
        <v>4</v>
      </c>
      <c r="TA15">
        <v>5</v>
      </c>
      <c r="TB15">
        <v>6</v>
      </c>
      <c r="TC15">
        <v>7</v>
      </c>
      <c r="TD15">
        <v>8</v>
      </c>
      <c r="TE15">
        <v>9</v>
      </c>
      <c r="TF15">
        <v>10</v>
      </c>
      <c r="TG15">
        <v>11</v>
      </c>
      <c r="TH15">
        <v>12</v>
      </c>
      <c r="TI15">
        <v>1</v>
      </c>
      <c r="TJ15">
        <v>2</v>
      </c>
      <c r="TK15">
        <v>3</v>
      </c>
      <c r="TL15">
        <v>4</v>
      </c>
      <c r="TM15">
        <v>5</v>
      </c>
      <c r="TN15">
        <v>6</v>
      </c>
      <c r="TO15">
        <v>7</v>
      </c>
      <c r="TP15">
        <v>8</v>
      </c>
      <c r="TQ15">
        <v>9</v>
      </c>
      <c r="TR15">
        <v>10</v>
      </c>
      <c r="TS15">
        <v>11</v>
      </c>
      <c r="TT15">
        <v>12</v>
      </c>
      <c r="TU15">
        <v>1</v>
      </c>
      <c r="TV15">
        <v>2</v>
      </c>
      <c r="TW15">
        <v>3</v>
      </c>
      <c r="TX15">
        <v>4</v>
      </c>
      <c r="TY15">
        <v>5</v>
      </c>
      <c r="TZ15">
        <v>6</v>
      </c>
      <c r="UA15">
        <v>7</v>
      </c>
      <c r="UB15">
        <v>8</v>
      </c>
      <c r="UC15">
        <v>9</v>
      </c>
      <c r="UD15">
        <v>10</v>
      </c>
      <c r="UE15">
        <v>11</v>
      </c>
      <c r="UF15">
        <v>12</v>
      </c>
      <c r="UG15">
        <v>1</v>
      </c>
      <c r="UH15">
        <v>2</v>
      </c>
      <c r="UI15">
        <v>3</v>
      </c>
      <c r="UJ15">
        <v>4</v>
      </c>
      <c r="UK15">
        <v>5</v>
      </c>
      <c r="UL15">
        <v>6</v>
      </c>
      <c r="UM15">
        <v>7</v>
      </c>
      <c r="UN15">
        <v>8</v>
      </c>
      <c r="UO15">
        <v>9</v>
      </c>
      <c r="UP15">
        <v>10</v>
      </c>
      <c r="UQ15">
        <v>11</v>
      </c>
      <c r="UR15">
        <v>12</v>
      </c>
      <c r="US15">
        <v>1</v>
      </c>
      <c r="UT15">
        <v>2</v>
      </c>
      <c r="UU15">
        <v>3</v>
      </c>
      <c r="UV15">
        <v>4</v>
      </c>
      <c r="UW15">
        <v>5</v>
      </c>
      <c r="UX15">
        <v>6</v>
      </c>
      <c r="UY15">
        <v>7</v>
      </c>
      <c r="UZ15">
        <v>8</v>
      </c>
      <c r="VA15">
        <v>9</v>
      </c>
      <c r="VB15">
        <v>10</v>
      </c>
      <c r="VC15">
        <v>11</v>
      </c>
      <c r="VD15">
        <v>12</v>
      </c>
      <c r="VE15">
        <v>1</v>
      </c>
      <c r="VF15">
        <v>2</v>
      </c>
      <c r="VG15">
        <v>3</v>
      </c>
      <c r="VH15">
        <v>4</v>
      </c>
      <c r="VI15">
        <v>5</v>
      </c>
      <c r="VJ15">
        <v>6</v>
      </c>
      <c r="VK15">
        <v>7</v>
      </c>
      <c r="VL15">
        <v>8</v>
      </c>
      <c r="VM15">
        <v>9</v>
      </c>
      <c r="VN15">
        <v>10</v>
      </c>
      <c r="VO15">
        <v>11</v>
      </c>
      <c r="VP15">
        <v>12</v>
      </c>
      <c r="VQ15">
        <v>1</v>
      </c>
      <c r="VR15">
        <v>2</v>
      </c>
      <c r="VS15">
        <v>3</v>
      </c>
      <c r="VT15">
        <v>4</v>
      </c>
      <c r="VU15">
        <v>5</v>
      </c>
      <c r="VV15">
        <v>6</v>
      </c>
      <c r="VW15">
        <v>7</v>
      </c>
      <c r="VX15">
        <v>8</v>
      </c>
      <c r="VY15">
        <v>9</v>
      </c>
      <c r="VZ15">
        <v>10</v>
      </c>
      <c r="WA15">
        <v>11</v>
      </c>
      <c r="WB15">
        <v>12</v>
      </c>
      <c r="WC15">
        <v>1</v>
      </c>
      <c r="WD15">
        <v>2</v>
      </c>
      <c r="WE15">
        <v>3</v>
      </c>
      <c r="WF15">
        <v>4</v>
      </c>
      <c r="WG15">
        <v>5</v>
      </c>
      <c r="WH15">
        <v>6</v>
      </c>
      <c r="WI15">
        <v>7</v>
      </c>
      <c r="WJ15">
        <v>8</v>
      </c>
      <c r="WK15">
        <v>9</v>
      </c>
      <c r="WL15">
        <v>10</v>
      </c>
      <c r="WM15">
        <v>11</v>
      </c>
      <c r="WN15">
        <v>12</v>
      </c>
      <c r="WO15">
        <v>1</v>
      </c>
      <c r="WP15">
        <v>2</v>
      </c>
      <c r="WQ15">
        <v>3</v>
      </c>
      <c r="WR15">
        <v>4</v>
      </c>
      <c r="WS15">
        <v>5</v>
      </c>
      <c r="WT15">
        <v>6</v>
      </c>
      <c r="WU15">
        <v>7</v>
      </c>
      <c r="WV15">
        <v>8</v>
      </c>
      <c r="WW15">
        <v>9</v>
      </c>
      <c r="WX15">
        <v>10</v>
      </c>
      <c r="WY15">
        <v>11</v>
      </c>
      <c r="WZ15">
        <v>12</v>
      </c>
      <c r="XA15">
        <v>1</v>
      </c>
      <c r="XB15">
        <v>2</v>
      </c>
      <c r="XC15">
        <v>3</v>
      </c>
      <c r="XD15">
        <v>4</v>
      </c>
      <c r="XE15">
        <v>5</v>
      </c>
      <c r="XF15">
        <v>6</v>
      </c>
      <c r="XG15">
        <v>7</v>
      </c>
      <c r="XH15">
        <v>8</v>
      </c>
      <c r="XI15">
        <v>9</v>
      </c>
      <c r="XJ15">
        <v>10</v>
      </c>
      <c r="XK15">
        <v>11</v>
      </c>
      <c r="XL15">
        <v>12</v>
      </c>
      <c r="XM15">
        <v>1</v>
      </c>
      <c r="XN15">
        <v>2</v>
      </c>
      <c r="XO15">
        <v>3</v>
      </c>
      <c r="XP15">
        <v>4</v>
      </c>
      <c r="XQ15">
        <v>5</v>
      </c>
      <c r="XR15">
        <v>6</v>
      </c>
      <c r="XS15">
        <v>7</v>
      </c>
      <c r="XT15">
        <v>8</v>
      </c>
      <c r="XU15">
        <v>9</v>
      </c>
      <c r="XV15">
        <v>10</v>
      </c>
      <c r="XW15">
        <v>11</v>
      </c>
      <c r="XX15">
        <v>12</v>
      </c>
      <c r="XY15">
        <v>1</v>
      </c>
      <c r="XZ15">
        <v>2</v>
      </c>
      <c r="YA15">
        <v>3</v>
      </c>
      <c r="YB15">
        <v>4</v>
      </c>
      <c r="YC15">
        <v>5</v>
      </c>
      <c r="YD15">
        <v>6</v>
      </c>
      <c r="YE15">
        <v>7</v>
      </c>
      <c r="YF15">
        <v>8</v>
      </c>
      <c r="YG15">
        <v>9</v>
      </c>
      <c r="YH15">
        <v>10</v>
      </c>
      <c r="YI15">
        <v>11</v>
      </c>
      <c r="YJ15">
        <v>12</v>
      </c>
      <c r="YK15">
        <v>1</v>
      </c>
      <c r="YL15">
        <v>2</v>
      </c>
      <c r="YM15">
        <v>3</v>
      </c>
      <c r="YN15">
        <v>4</v>
      </c>
      <c r="YO15">
        <v>5</v>
      </c>
      <c r="YP15">
        <v>6</v>
      </c>
      <c r="YQ15">
        <v>7</v>
      </c>
      <c r="YR15">
        <v>8</v>
      </c>
      <c r="YS15">
        <v>9</v>
      </c>
      <c r="YT15">
        <v>10</v>
      </c>
      <c r="YU15">
        <v>11</v>
      </c>
      <c r="YV15">
        <v>12</v>
      </c>
      <c r="YW15">
        <v>1</v>
      </c>
      <c r="YX15">
        <v>2</v>
      </c>
      <c r="YY15">
        <v>3</v>
      </c>
      <c r="YZ15">
        <v>4</v>
      </c>
      <c r="ZA15">
        <v>5</v>
      </c>
      <c r="ZB15">
        <v>6</v>
      </c>
      <c r="ZC15">
        <v>7</v>
      </c>
      <c r="ZD15">
        <v>8</v>
      </c>
      <c r="ZE15">
        <v>9</v>
      </c>
      <c r="ZF15">
        <v>10</v>
      </c>
      <c r="ZG15">
        <v>11</v>
      </c>
      <c r="ZH15">
        <v>12</v>
      </c>
      <c r="ZI15">
        <v>1</v>
      </c>
      <c r="ZJ15">
        <v>2</v>
      </c>
      <c r="ZK15">
        <v>3</v>
      </c>
      <c r="ZL15">
        <v>4</v>
      </c>
      <c r="ZM15">
        <v>5</v>
      </c>
      <c r="ZN15">
        <v>6</v>
      </c>
      <c r="ZO15">
        <v>7</v>
      </c>
      <c r="ZP15">
        <v>8</v>
      </c>
      <c r="ZQ15">
        <v>9</v>
      </c>
      <c r="ZR15">
        <v>10</v>
      </c>
      <c r="ZS15">
        <v>11</v>
      </c>
      <c r="ZT15">
        <v>12</v>
      </c>
      <c r="ZU15">
        <v>1</v>
      </c>
      <c r="ZV15">
        <v>2</v>
      </c>
      <c r="ZW15">
        <v>3</v>
      </c>
      <c r="ZX15">
        <v>4</v>
      </c>
      <c r="ZY15">
        <v>5</v>
      </c>
      <c r="ZZ15">
        <v>6</v>
      </c>
      <c r="AAA15">
        <v>7</v>
      </c>
      <c r="AAB15">
        <v>8</v>
      </c>
      <c r="AAC15">
        <v>9</v>
      </c>
      <c r="AAD15">
        <v>10</v>
      </c>
      <c r="AAE15">
        <v>11</v>
      </c>
      <c r="AAF15">
        <v>12</v>
      </c>
      <c r="AAG15">
        <v>1</v>
      </c>
      <c r="AAH15">
        <v>2</v>
      </c>
      <c r="AAI15">
        <v>3</v>
      </c>
      <c r="AAJ15">
        <v>4</v>
      </c>
      <c r="AAK15">
        <v>5</v>
      </c>
      <c r="AAL15">
        <v>6</v>
      </c>
      <c r="AAM15">
        <v>7</v>
      </c>
      <c r="AAN15">
        <v>8</v>
      </c>
      <c r="AAO15">
        <v>9</v>
      </c>
      <c r="AAP15">
        <v>10</v>
      </c>
      <c r="AAQ15">
        <v>11</v>
      </c>
      <c r="AAR15">
        <v>12</v>
      </c>
      <c r="AAS15">
        <v>1</v>
      </c>
      <c r="AAT15">
        <v>2</v>
      </c>
      <c r="AAU15">
        <v>3</v>
      </c>
      <c r="AAV15">
        <v>4</v>
      </c>
      <c r="AAW15">
        <v>5</v>
      </c>
      <c r="AAX15">
        <v>6</v>
      </c>
      <c r="AAY15">
        <v>7</v>
      </c>
      <c r="AAZ15">
        <v>8</v>
      </c>
    </row>
    <row r="17" spans="2:728" x14ac:dyDescent="0.25">
      <c r="B17" s="37">
        <v>43678</v>
      </c>
      <c r="C17" s="35">
        <v>64.94000244140625</v>
      </c>
      <c r="D17" s="35">
        <v>65.166488647460938</v>
      </c>
      <c r="E17" s="3">
        <v>-0.2264862060546875</v>
      </c>
      <c r="F17" s="40">
        <v>0.46731233596801758</v>
      </c>
      <c r="H17" t="s">
        <v>492</v>
      </c>
      <c r="I17" t="s">
        <v>493</v>
      </c>
      <c r="J17" s="38">
        <v>58.360000610351563</v>
      </c>
      <c r="K17" s="38">
        <v>134.55999755859375</v>
      </c>
      <c r="L17" s="18"/>
      <c r="M17" s="38">
        <v>32.685161280632016</v>
      </c>
      <c r="N17" s="38">
        <v>38.479999999999997</v>
      </c>
      <c r="O17" s="38">
        <v>37.022580490112304</v>
      </c>
      <c r="P17" s="38">
        <v>49.465999908447266</v>
      </c>
      <c r="Q17" s="38">
        <v>58.599356079101561</v>
      </c>
      <c r="R17" s="38">
        <v>57.242000732421872</v>
      </c>
      <c r="S17" s="38">
        <v>60.840643920898437</v>
      </c>
      <c r="T17" s="38">
        <v>61.032259216308589</v>
      </c>
      <c r="U17" s="38">
        <v>54.451999359130859</v>
      </c>
      <c r="V17" s="38">
        <v>47.642581176757815</v>
      </c>
      <c r="W17" s="38">
        <v>38.324000320434571</v>
      </c>
      <c r="X17" s="38">
        <v>37.876128921508787</v>
      </c>
      <c r="Y17" s="38">
        <v>35.193548431396486</v>
      </c>
      <c r="Z17" s="38">
        <v>35.529285812377928</v>
      </c>
      <c r="AA17" s="38">
        <v>40.163871078491212</v>
      </c>
      <c r="AB17" s="38">
        <v>46.345999450683593</v>
      </c>
      <c r="AC17" s="38">
        <v>55.76</v>
      </c>
      <c r="AD17" s="38">
        <v>59.99600128173828</v>
      </c>
      <c r="AE17" s="38">
        <v>65.154837646484367</v>
      </c>
      <c r="AF17" s="38">
        <v>61.049678039550784</v>
      </c>
      <c r="AG17" s="38">
        <v>56.293998718261719</v>
      </c>
      <c r="AH17" s="38">
        <v>45.900645294189452</v>
      </c>
      <c r="AI17" s="38">
        <v>35.816000137329098</v>
      </c>
      <c r="AJ17" s="38">
        <v>28.295483970642088</v>
      </c>
      <c r="AK17" s="38">
        <v>32.063870965838433</v>
      </c>
      <c r="AL17" s="38">
        <v>34.410714359283446</v>
      </c>
      <c r="AM17" s="38">
        <v>36.064516029357911</v>
      </c>
      <c r="AN17" s="38">
        <v>46.994000549316404</v>
      </c>
      <c r="AO17" s="38">
        <v>53.896129608154297</v>
      </c>
      <c r="AP17" s="38">
        <v>55.627999267578126</v>
      </c>
      <c r="AQ17" s="38">
        <v>65.363871765136707</v>
      </c>
      <c r="AR17" s="38">
        <v>61.93806549072265</v>
      </c>
      <c r="AS17" s="38">
        <v>54.740000457763671</v>
      </c>
      <c r="AT17" s="38">
        <v>49.547096862792969</v>
      </c>
      <c r="AU17" s="38">
        <v>41.689999771118167</v>
      </c>
      <c r="AV17" s="38">
        <v>32.586451611518861</v>
      </c>
      <c r="AW17" s="38">
        <v>32.644516115188601</v>
      </c>
      <c r="AX17" s="38">
        <v>38.177857437133788</v>
      </c>
      <c r="AY17" s="38">
        <v>37.713548431396482</v>
      </c>
      <c r="AZ17" s="38">
        <v>45.66800018310547</v>
      </c>
      <c r="BA17" s="38">
        <v>58.64</v>
      </c>
      <c r="BB17" s="38">
        <v>56.977999267578127</v>
      </c>
      <c r="BC17" s="38">
        <v>62.733547058105472</v>
      </c>
      <c r="BD17" s="38">
        <v>66.478709411621082</v>
      </c>
      <c r="BE17" s="38">
        <v>57.128001098632808</v>
      </c>
      <c r="BF17" s="38">
        <v>49.338064117431642</v>
      </c>
      <c r="BG17" s="38">
        <v>33.031999959945679</v>
      </c>
      <c r="BH17" s="38">
        <v>37.719354705810545</v>
      </c>
      <c r="BI17" s="38">
        <v>33.219354877471922</v>
      </c>
      <c r="BJ17" s="38">
        <v>39.299310226440426</v>
      </c>
      <c r="BK17" s="38">
        <v>34.392258014678958</v>
      </c>
      <c r="BL17" s="38">
        <v>45.09199935913086</v>
      </c>
      <c r="BM17" s="38">
        <v>54.093548431396485</v>
      </c>
      <c r="BN17" s="38">
        <v>61.202000732421872</v>
      </c>
      <c r="BO17" s="38">
        <v>60.649031372070311</v>
      </c>
      <c r="BP17" s="38">
        <v>60.254193725585935</v>
      </c>
      <c r="BQ17" s="38">
        <v>57.836001281738277</v>
      </c>
      <c r="BR17" s="38">
        <v>50.174193725585937</v>
      </c>
      <c r="BS17" s="38">
        <v>36.992000045776365</v>
      </c>
      <c r="BT17" s="38">
        <v>23.516774215698241</v>
      </c>
      <c r="BU17" s="38">
        <v>28.429032402038573</v>
      </c>
      <c r="BV17" s="38">
        <v>30.733571453094484</v>
      </c>
      <c r="BW17" s="38">
        <v>42.120645294189451</v>
      </c>
      <c r="BX17" s="38">
        <v>46.904000549316407</v>
      </c>
      <c r="BY17" s="38">
        <v>50.592257843017578</v>
      </c>
      <c r="BZ17" s="38">
        <v>57.12199981689453</v>
      </c>
      <c r="CA17" s="38">
        <v>64.278065490722653</v>
      </c>
      <c r="CB17" s="38">
        <v>65.648387451171871</v>
      </c>
      <c r="CC17" s="38">
        <v>58.765999450683594</v>
      </c>
      <c r="CD17" s="38">
        <v>48.618064117431643</v>
      </c>
      <c r="CE17" s="38">
        <v>37.117999839782712</v>
      </c>
      <c r="CF17" s="38">
        <v>30.844516115188597</v>
      </c>
      <c r="CG17" s="38">
        <v>16.868387451171877</v>
      </c>
      <c r="CH17" s="38">
        <v>33.600714359283444</v>
      </c>
      <c r="CI17" s="38">
        <v>36.825161323547363</v>
      </c>
      <c r="CJ17" s="38">
        <v>47.168000640869138</v>
      </c>
      <c r="CK17" s="38">
        <v>50.348387451171874</v>
      </c>
      <c r="CL17" s="38">
        <v>63.739999084472657</v>
      </c>
      <c r="CM17" s="38">
        <v>65.625162353515634</v>
      </c>
      <c r="CN17" s="38">
        <v>59.638709411621093</v>
      </c>
      <c r="CO17" s="38">
        <v>55.54999908447266</v>
      </c>
      <c r="CP17" s="38">
        <v>44.06</v>
      </c>
      <c r="CQ17" s="38">
        <v>32.40799999713898</v>
      </c>
      <c r="CR17" s="38">
        <v>31.082580661773683</v>
      </c>
      <c r="CS17" s="38">
        <v>29.30580644607544</v>
      </c>
      <c r="CT17" s="38">
        <v>35.317142906188963</v>
      </c>
      <c r="CU17" s="38">
        <v>31.715483863353729</v>
      </c>
      <c r="CV17" s="38">
        <v>48.127999725341795</v>
      </c>
      <c r="CW17" s="38">
        <v>55.278065490722653</v>
      </c>
      <c r="CX17" s="38">
        <v>64.736000366210931</v>
      </c>
      <c r="CY17" s="38">
        <v>62.454837646484378</v>
      </c>
      <c r="CZ17" s="38">
        <v>62.61741882324219</v>
      </c>
      <c r="DA17" s="38">
        <v>56.065999450683591</v>
      </c>
      <c r="DB17" s="38">
        <v>49.140645294189454</v>
      </c>
      <c r="DC17" s="38">
        <v>37.712000045776364</v>
      </c>
      <c r="DD17" s="38">
        <v>31.808387086391448</v>
      </c>
      <c r="DE17" s="38">
        <v>25.392257843017578</v>
      </c>
      <c r="DF17" s="38">
        <v>35.097241249084476</v>
      </c>
      <c r="DG17" s="38">
        <v>38.898064804077151</v>
      </c>
      <c r="DH17" s="38">
        <v>43.83800064086914</v>
      </c>
      <c r="DI17" s="38">
        <v>59.063871765136717</v>
      </c>
      <c r="DJ17" s="38">
        <v>61.735999450683593</v>
      </c>
      <c r="DK17" s="38">
        <v>66.606452941894531</v>
      </c>
      <c r="DL17" s="38">
        <v>65.514837646484381</v>
      </c>
      <c r="DM17" s="38">
        <v>52.279999542236325</v>
      </c>
      <c r="DN17" s="38">
        <v>44.977418823242189</v>
      </c>
      <c r="DO17" s="38">
        <v>38.545999679565426</v>
      </c>
      <c r="DP17" s="38">
        <v>26.303871078491213</v>
      </c>
      <c r="DQ17" s="38">
        <v>15.062581176757813</v>
      </c>
      <c r="DR17" s="38">
        <v>30.058571453094483</v>
      </c>
      <c r="DS17" s="38">
        <v>36.03548397064209</v>
      </c>
      <c r="DT17" s="38">
        <v>48.176000366210936</v>
      </c>
      <c r="DU17" s="38">
        <v>59.296128234863275</v>
      </c>
      <c r="DV17" s="38">
        <v>68.971998901367186</v>
      </c>
      <c r="DW17" s="38">
        <v>59.005806274414063</v>
      </c>
      <c r="DX17" s="38">
        <v>57.078065490722651</v>
      </c>
      <c r="DY17" s="38">
        <v>54.625999450683594</v>
      </c>
      <c r="DZ17" s="38">
        <v>48.472903137207027</v>
      </c>
      <c r="EA17" s="38">
        <v>36.937999839782712</v>
      </c>
      <c r="EB17" s="38">
        <v>39.513548431396487</v>
      </c>
      <c r="EC17" s="38">
        <v>27.366451568603516</v>
      </c>
      <c r="ED17" s="38">
        <v>40.710714187622074</v>
      </c>
      <c r="EE17" s="38">
        <v>41.81290313720703</v>
      </c>
      <c r="EF17" s="38">
        <v>45.601999816894534</v>
      </c>
      <c r="EG17" s="38">
        <v>52.067096862792965</v>
      </c>
      <c r="EH17" s="38">
        <v>57.83</v>
      </c>
      <c r="EI17" s="38">
        <v>58.907096862792969</v>
      </c>
      <c r="EJ17" s="38">
        <v>58.030321960449214</v>
      </c>
      <c r="EK17" s="38">
        <v>51.968000183105467</v>
      </c>
      <c r="EL17" s="38">
        <v>44.443226470947266</v>
      </c>
      <c r="EM17" s="38">
        <v>33.944000034332277</v>
      </c>
      <c r="EN17" s="38">
        <v>26.460645294189455</v>
      </c>
      <c r="EO17" s="38">
        <v>19.452257843017577</v>
      </c>
      <c r="EP17" s="38">
        <v>33.388571453094485</v>
      </c>
      <c r="EQ17" s="38">
        <v>34.461935539245609</v>
      </c>
      <c r="ER17" s="38">
        <v>45.830000457763674</v>
      </c>
      <c r="ES17" s="38">
        <v>51.201935882568364</v>
      </c>
      <c r="ET17" s="38">
        <v>63.038000183105467</v>
      </c>
      <c r="EU17" s="38">
        <v>67.849031372070314</v>
      </c>
      <c r="EV17" s="38">
        <v>62.147096862792964</v>
      </c>
      <c r="EW17" s="38">
        <v>54.505999908447265</v>
      </c>
      <c r="EX17" s="38">
        <v>43.996129608154298</v>
      </c>
      <c r="EY17" s="38">
        <v>36.055999908447262</v>
      </c>
      <c r="EZ17" s="38">
        <v>26.234193725585939</v>
      </c>
      <c r="FA17" s="38">
        <v>22.64</v>
      </c>
      <c r="FB17" s="38">
        <v>25.88</v>
      </c>
      <c r="FC17" s="38">
        <v>32.795483884811404</v>
      </c>
      <c r="FD17" s="38">
        <v>41.576000137329103</v>
      </c>
      <c r="FE17" s="38">
        <v>53.25741882324219</v>
      </c>
      <c r="FF17" s="38">
        <v>58.016001281738284</v>
      </c>
      <c r="FG17" s="38">
        <v>69.881290588378903</v>
      </c>
      <c r="FH17" s="38">
        <v>61.79870941162109</v>
      </c>
      <c r="FI17" s="38">
        <v>53.965999908447266</v>
      </c>
      <c r="FJ17" s="38">
        <v>45.163226470947265</v>
      </c>
      <c r="FK17" s="38">
        <v>38.58199981689453</v>
      </c>
      <c r="FL17" s="38">
        <v>28.585806617736818</v>
      </c>
      <c r="FM17" s="38">
        <v>25.252903137207031</v>
      </c>
      <c r="FN17" s="38">
        <v>31.215714273452758</v>
      </c>
      <c r="FO17" s="38">
        <v>37.910967941284177</v>
      </c>
      <c r="FP17" s="38">
        <v>46.501999816894532</v>
      </c>
      <c r="FQ17" s="38">
        <v>53.129678039550782</v>
      </c>
      <c r="FR17" s="38">
        <v>60.068000183105468</v>
      </c>
      <c r="FS17" s="38">
        <v>60.544515686035155</v>
      </c>
      <c r="FT17" s="38">
        <v>59.226452941894529</v>
      </c>
      <c r="FU17" s="38">
        <v>55.987999267578125</v>
      </c>
      <c r="FV17" s="38">
        <v>45.192257843017579</v>
      </c>
      <c r="FW17" s="38">
        <v>30.476000080108644</v>
      </c>
      <c r="FX17" s="38">
        <v>32.464516115188601</v>
      </c>
      <c r="FY17" s="38">
        <v>21.443871078491213</v>
      </c>
      <c r="FZ17" s="38">
        <v>33.896428546905518</v>
      </c>
      <c r="GA17" s="38">
        <v>34.386451568603519</v>
      </c>
      <c r="GB17" s="38">
        <v>45.314000091552735</v>
      </c>
      <c r="GC17" s="38">
        <v>56.224515686035154</v>
      </c>
      <c r="GD17" s="38">
        <v>57.848001098632807</v>
      </c>
      <c r="GE17" s="38">
        <v>62.25161254882812</v>
      </c>
      <c r="GF17" s="38">
        <v>64.405806274414061</v>
      </c>
      <c r="GG17" s="38">
        <v>57.751999816894525</v>
      </c>
      <c r="GH17" s="38">
        <v>46.446451568603514</v>
      </c>
      <c r="GI17" s="38">
        <v>39.998000183105468</v>
      </c>
      <c r="GJ17" s="38">
        <v>37.13290313720703</v>
      </c>
      <c r="GK17" s="38">
        <v>27.337419509887695</v>
      </c>
      <c r="GL17" s="38">
        <v>31.003571453094484</v>
      </c>
      <c r="GM17" s="38">
        <v>37.365161323547362</v>
      </c>
      <c r="GN17" s="38">
        <v>45.830000457763674</v>
      </c>
      <c r="GO17" s="38">
        <v>56.445162353515627</v>
      </c>
      <c r="GP17" s="38">
        <v>58.789999084472655</v>
      </c>
      <c r="GQ17" s="38">
        <v>62.884515686035158</v>
      </c>
      <c r="GR17" s="38">
        <v>62.64645294189453</v>
      </c>
      <c r="GS17" s="38">
        <v>56.534000549316403</v>
      </c>
      <c r="GT17" s="38">
        <v>47.567096862792965</v>
      </c>
      <c r="GU17" s="38">
        <v>32.972000017166138</v>
      </c>
      <c r="GV17" s="38">
        <v>29.230322647094727</v>
      </c>
      <c r="GW17" s="38">
        <v>32.847741899490359</v>
      </c>
      <c r="GX17" s="38">
        <v>31.422758622169496</v>
      </c>
      <c r="GY17" s="38">
        <v>37.144516029357909</v>
      </c>
      <c r="GZ17" s="38">
        <v>48.71000045776367</v>
      </c>
      <c r="HA17" s="38">
        <v>51.712903137207036</v>
      </c>
      <c r="HB17" s="38">
        <v>59.402000732421875</v>
      </c>
      <c r="HC17" s="38">
        <v>64.649678039550778</v>
      </c>
      <c r="HD17" s="38">
        <v>64.144515686035163</v>
      </c>
      <c r="HE17" s="38">
        <v>57.001998901367188</v>
      </c>
      <c r="HF17" s="38">
        <v>46.829678039550778</v>
      </c>
      <c r="HG17" s="38">
        <v>44.144000091552734</v>
      </c>
      <c r="HH17" s="38">
        <v>37.28387107849121</v>
      </c>
      <c r="HI17" s="38">
        <v>37.545161323547362</v>
      </c>
      <c r="HJ17" s="38">
        <v>43.841428375244142</v>
      </c>
      <c r="HK17" s="38">
        <v>40.297419509887696</v>
      </c>
      <c r="HL17" s="38">
        <v>47.828000183105466</v>
      </c>
      <c r="HM17" s="38">
        <v>57.356774902343744</v>
      </c>
      <c r="HN17" s="38">
        <v>61.472000732421876</v>
      </c>
      <c r="HO17" s="38">
        <v>64.649678039550778</v>
      </c>
      <c r="HP17" s="38">
        <v>68.307740783691401</v>
      </c>
      <c r="HQ17" s="38">
        <v>57.235999450683593</v>
      </c>
      <c r="HR17" s="38">
        <v>47.48</v>
      </c>
      <c r="HS17" s="38">
        <v>33.859999942779538</v>
      </c>
      <c r="HT17" s="38">
        <v>23.853548431396483</v>
      </c>
      <c r="HU17" s="38">
        <v>30.896774215698244</v>
      </c>
      <c r="HV17" s="38">
        <v>38.15214256286621</v>
      </c>
      <c r="HW17" s="38">
        <v>39.658709411621096</v>
      </c>
      <c r="HX17" s="38">
        <v>51.48199935913086</v>
      </c>
      <c r="HY17" s="38">
        <v>55.550968627929691</v>
      </c>
      <c r="HZ17" s="38">
        <v>62.467999267578122</v>
      </c>
      <c r="IA17" s="38">
        <v>62.222581176757814</v>
      </c>
      <c r="IB17" s="38">
        <v>65.54967803955077</v>
      </c>
      <c r="IC17" s="38">
        <v>58.417999267578125</v>
      </c>
      <c r="ID17" s="38">
        <v>48.258064117431644</v>
      </c>
      <c r="IE17" s="38">
        <v>35.51</v>
      </c>
      <c r="IF17" s="38">
        <v>32.586451611518861</v>
      </c>
      <c r="IG17" s="38">
        <v>26.954193382263185</v>
      </c>
      <c r="IH17" s="38">
        <v>18.403571624755863</v>
      </c>
      <c r="II17" s="38">
        <v>41.644516372680663</v>
      </c>
      <c r="IJ17" s="38">
        <v>51.84199935913086</v>
      </c>
      <c r="IK17" s="38">
        <v>54.203870391845697</v>
      </c>
      <c r="IL17" s="38">
        <v>58.855999450683598</v>
      </c>
      <c r="IM17" s="38">
        <v>64.231612548828124</v>
      </c>
      <c r="IN17" s="38">
        <v>68.650321960449219</v>
      </c>
      <c r="IO17" s="38">
        <v>57.493999633789059</v>
      </c>
      <c r="IP17" s="38">
        <v>50.447096862792968</v>
      </c>
      <c r="IQ17" s="38">
        <v>41.37199981689453</v>
      </c>
      <c r="IR17" s="38">
        <v>31.349677438735963</v>
      </c>
      <c r="IS17" s="38">
        <v>25.043871078491211</v>
      </c>
      <c r="IT17" s="38">
        <v>39.39241386413574</v>
      </c>
      <c r="IU17" s="38">
        <v>39.61806480407715</v>
      </c>
      <c r="IV17" s="38">
        <v>49.01</v>
      </c>
      <c r="IW17" s="38">
        <v>58.065162353515625</v>
      </c>
      <c r="IX17" s="38">
        <v>64.856001281738287</v>
      </c>
      <c r="IY17" s="38">
        <v>61.850968627929689</v>
      </c>
      <c r="IZ17" s="38">
        <v>62.634837646484371</v>
      </c>
      <c r="JA17" s="38">
        <v>55.262000732421875</v>
      </c>
      <c r="JB17" s="38">
        <v>49.442581176757813</v>
      </c>
      <c r="JC17" s="38">
        <v>41.762000045776368</v>
      </c>
      <c r="JD17" s="38">
        <v>26.42</v>
      </c>
      <c r="JE17" s="38">
        <v>41.946451568603514</v>
      </c>
      <c r="JF17" s="38">
        <v>36.827857093811033</v>
      </c>
      <c r="JG17" s="38">
        <v>45.482581176757812</v>
      </c>
      <c r="JH17" s="38">
        <v>45.758000183105466</v>
      </c>
      <c r="JI17" s="38">
        <v>60.817418823242186</v>
      </c>
      <c r="JJ17" s="38">
        <v>62.486000366210938</v>
      </c>
      <c r="JK17" s="38">
        <v>62.814837646484378</v>
      </c>
      <c r="JL17" s="38">
        <v>63.383871765136718</v>
      </c>
      <c r="JM17" s="38">
        <v>55.231999816894529</v>
      </c>
      <c r="JN17" s="38">
        <v>47.729678039550777</v>
      </c>
      <c r="JO17" s="38">
        <v>40.994000091552735</v>
      </c>
      <c r="JP17" s="38">
        <v>31.256774215698243</v>
      </c>
      <c r="JQ17" s="38">
        <v>19.70193588256836</v>
      </c>
      <c r="JR17" s="38">
        <v>27.326428718566895</v>
      </c>
      <c r="JS17" s="38">
        <v>37.597419509887693</v>
      </c>
      <c r="JT17" s="38">
        <v>44.15</v>
      </c>
      <c r="JU17" s="38">
        <v>52.101935882568355</v>
      </c>
      <c r="JV17" s="38">
        <v>65.600000915527346</v>
      </c>
      <c r="JW17" s="38">
        <v>66.449678039550776</v>
      </c>
      <c r="JX17" s="38">
        <v>62.152903137207034</v>
      </c>
      <c r="JY17" s="38">
        <v>56.425999450683591</v>
      </c>
      <c r="JZ17" s="38">
        <v>46.434839019775389</v>
      </c>
      <c r="KA17" s="38">
        <v>34.964000091552734</v>
      </c>
      <c r="KB17" s="38">
        <v>34.80451620101929</v>
      </c>
      <c r="KC17" s="38">
        <v>34.670967769622806</v>
      </c>
      <c r="KD17" s="38">
        <v>36.345714187622072</v>
      </c>
      <c r="KE17" s="38">
        <v>43.055483627319333</v>
      </c>
      <c r="KF17" s="38">
        <v>50.528000183105469</v>
      </c>
      <c r="KG17" s="38">
        <v>55.963225097656249</v>
      </c>
      <c r="KH17" s="38">
        <v>62.773998718261723</v>
      </c>
      <c r="KI17" s="38">
        <v>64.632259216308597</v>
      </c>
      <c r="KJ17" s="38">
        <v>59.290321960449219</v>
      </c>
      <c r="KK17" s="38">
        <v>54.026000366210937</v>
      </c>
      <c r="KL17" s="38">
        <v>45.842581176757811</v>
      </c>
      <c r="KM17" s="38">
        <v>36.367999954223635</v>
      </c>
      <c r="KN17" s="38">
        <v>24.782580490112306</v>
      </c>
      <c r="KO17" s="38">
        <v>35.832258186340333</v>
      </c>
      <c r="KP17" s="38">
        <v>39.335000000000001</v>
      </c>
      <c r="KQ17" s="38">
        <v>43.885806274414065</v>
      </c>
      <c r="KR17" s="38">
        <v>50.665999450683593</v>
      </c>
      <c r="KS17" s="38">
        <v>57.478709411621097</v>
      </c>
      <c r="KT17" s="38">
        <v>59.456001281738281</v>
      </c>
      <c r="KU17" s="38">
        <v>61.630321960449223</v>
      </c>
      <c r="KV17" s="38">
        <v>61.816128234863285</v>
      </c>
      <c r="KW17" s="38">
        <v>56.534000549316403</v>
      </c>
      <c r="KX17" s="38">
        <v>45.581290588378906</v>
      </c>
      <c r="KY17" s="38">
        <v>35.695999908447263</v>
      </c>
      <c r="KZ17" s="38">
        <v>29.212903308868409</v>
      </c>
      <c r="LA17" s="38">
        <v>39.525160980224612</v>
      </c>
      <c r="LB17" s="38">
        <v>31.241428546905517</v>
      </c>
      <c r="LC17" s="38">
        <v>40.912903137207032</v>
      </c>
      <c r="LD17" s="38">
        <v>44.468000640869143</v>
      </c>
      <c r="LE17" s="38">
        <v>52.090321960449216</v>
      </c>
      <c r="LF17" s="38">
        <v>59.582000732421875</v>
      </c>
      <c r="LG17" s="38">
        <v>63.807740783691401</v>
      </c>
      <c r="LH17" s="38">
        <v>59.609678039550779</v>
      </c>
      <c r="LI17" s="38">
        <v>55.634000549316404</v>
      </c>
      <c r="LJ17" s="38">
        <v>43.612903137207027</v>
      </c>
      <c r="LK17" s="38">
        <v>27.59</v>
      </c>
      <c r="LL17" s="38">
        <v>36.07612892150879</v>
      </c>
      <c r="LM17" s="38">
        <v>37.231612892150878</v>
      </c>
      <c r="LN17" s="38">
        <v>34.655000000000001</v>
      </c>
      <c r="LO17" s="38">
        <v>39.136128921508785</v>
      </c>
      <c r="LP17" s="38">
        <v>42.907999725341796</v>
      </c>
      <c r="LQ17" s="38">
        <v>52.879999999999995</v>
      </c>
      <c r="LR17" s="38">
        <v>61.796001281738285</v>
      </c>
      <c r="LS17" s="38">
        <v>63.453547058105471</v>
      </c>
      <c r="LT17" s="38">
        <v>60.109031372070312</v>
      </c>
      <c r="LU17" s="38">
        <v>59.234000549316406</v>
      </c>
      <c r="LV17" s="38">
        <v>49.506451568603516</v>
      </c>
      <c r="LW17" s="38">
        <v>34.856000022888182</v>
      </c>
      <c r="LX17" s="38">
        <v>38.909677352905277</v>
      </c>
      <c r="LY17" s="38">
        <v>36.906451568603515</v>
      </c>
      <c r="LZ17" s="38">
        <v>38.647142562866208</v>
      </c>
      <c r="MA17" s="38">
        <v>38.543871078491208</v>
      </c>
      <c r="MB17" s="38">
        <v>47.065999450683591</v>
      </c>
      <c r="MC17" s="38">
        <v>53.512903137207033</v>
      </c>
      <c r="MD17" s="38">
        <v>56.923998718261714</v>
      </c>
      <c r="ME17" s="38">
        <v>66.618065490722657</v>
      </c>
      <c r="MF17" s="38">
        <v>65.578709411621091</v>
      </c>
      <c r="MG17" s="38">
        <v>53.971999816894531</v>
      </c>
      <c r="MH17" s="38">
        <v>47.805160980224606</v>
      </c>
      <c r="MI17" s="38">
        <v>43.43</v>
      </c>
      <c r="MJ17" s="38">
        <v>37.783225784301756</v>
      </c>
      <c r="MK17" s="38">
        <v>31.663225805759431</v>
      </c>
      <c r="ML17" s="38">
        <v>36.804137954711912</v>
      </c>
      <c r="MM17" s="38">
        <v>42.538709411621092</v>
      </c>
      <c r="MN17" s="38">
        <v>48.211999816894533</v>
      </c>
      <c r="MO17" s="38">
        <v>55.469678039550779</v>
      </c>
      <c r="MP17" s="38">
        <v>61.22600036621094</v>
      </c>
      <c r="MQ17" s="38">
        <v>59.383225097656251</v>
      </c>
      <c r="MR17" s="38">
        <v>59.481934509277337</v>
      </c>
      <c r="MS17" s="38">
        <v>53.905999450683595</v>
      </c>
      <c r="MT17" s="38">
        <v>47.706451568603512</v>
      </c>
      <c r="MU17" s="38">
        <v>39.854000320434572</v>
      </c>
      <c r="MV17" s="38">
        <v>34.833548431396487</v>
      </c>
      <c r="MW17" s="38">
        <v>29.718064460754395</v>
      </c>
      <c r="MX17" s="38">
        <v>32.597857136726383</v>
      </c>
      <c r="MY17" s="38">
        <v>36.494193382263184</v>
      </c>
      <c r="MZ17" s="38">
        <v>52.748000640869137</v>
      </c>
      <c r="NA17" s="38">
        <v>56.149031372070311</v>
      </c>
      <c r="NB17" s="38">
        <v>63.12800018310547</v>
      </c>
      <c r="NC17" s="38">
        <v>68.36</v>
      </c>
      <c r="ND17" s="38">
        <v>66.147740783691404</v>
      </c>
      <c r="NE17" s="38">
        <v>58.459999999999994</v>
      </c>
      <c r="NF17" s="38">
        <v>47.34064529418945</v>
      </c>
      <c r="NG17" s="38">
        <v>35.978000068664549</v>
      </c>
      <c r="NH17" s="38">
        <v>39.600645294189455</v>
      </c>
      <c r="NI17" s="38">
        <v>30.705161323547362</v>
      </c>
      <c r="NJ17" s="38">
        <v>30.65</v>
      </c>
      <c r="NK17" s="38">
        <v>41.836128921508788</v>
      </c>
      <c r="NL17" s="38">
        <v>50.833999633789063</v>
      </c>
      <c r="NM17" s="38">
        <v>56.874837646484373</v>
      </c>
      <c r="NN17" s="38">
        <v>61.519999999999996</v>
      </c>
      <c r="NO17" s="38">
        <v>67.460000000000008</v>
      </c>
      <c r="NP17" s="38">
        <v>65.909678039550784</v>
      </c>
      <c r="NQ17" s="38">
        <v>55.54999908447266</v>
      </c>
      <c r="NR17" s="38">
        <v>45.813548431396484</v>
      </c>
      <c r="NS17" s="38">
        <v>31.129999971389772</v>
      </c>
      <c r="NT17" s="38">
        <v>29.067741813659669</v>
      </c>
      <c r="NU17" s="38">
        <v>31.29161289215088</v>
      </c>
      <c r="NV17" s="38">
        <v>39.534285812377931</v>
      </c>
      <c r="NW17" s="38">
        <v>38.387096862792966</v>
      </c>
      <c r="NX17" s="38">
        <v>47.857999725341799</v>
      </c>
      <c r="NY17" s="38">
        <v>56.038709411621092</v>
      </c>
      <c r="NZ17" s="38">
        <v>63.019999084472659</v>
      </c>
      <c r="OA17" s="38">
        <v>60.834837646484374</v>
      </c>
      <c r="OB17" s="38">
        <v>60.823225097656248</v>
      </c>
      <c r="OC17" s="38">
        <v>54.032000274658202</v>
      </c>
      <c r="OD17" s="38">
        <v>45.558064117431641</v>
      </c>
      <c r="OE17" s="38">
        <v>39.757999725341797</v>
      </c>
      <c r="OF17" s="38">
        <v>36.92387107849121</v>
      </c>
      <c r="OG17" s="38">
        <v>38.810967941284176</v>
      </c>
      <c r="OH17" s="38">
        <v>36.891034317016604</v>
      </c>
      <c r="OI17" s="38">
        <v>42.56193519592285</v>
      </c>
      <c r="OJ17" s="38">
        <v>47.593999633789061</v>
      </c>
      <c r="OK17" s="38">
        <v>53.152903137207034</v>
      </c>
      <c r="OL17" s="38">
        <v>64.316001281738281</v>
      </c>
      <c r="OM17" s="38">
        <v>63.041290588378907</v>
      </c>
      <c r="ON17" s="38">
        <v>63.366452941894529</v>
      </c>
      <c r="OO17" s="38">
        <v>52.316000366210936</v>
      </c>
      <c r="OP17" s="38">
        <v>45.180645294189453</v>
      </c>
      <c r="OQ17" s="38">
        <v>42.212000045776364</v>
      </c>
      <c r="OR17" s="38">
        <v>30.954838676452638</v>
      </c>
      <c r="OS17" s="38">
        <v>31.19870966911316</v>
      </c>
      <c r="OT17" s="38">
        <v>36.982142906188962</v>
      </c>
      <c r="OU17" s="38">
        <v>42.393548431396482</v>
      </c>
      <c r="OV17" s="38">
        <v>53.132000274658203</v>
      </c>
      <c r="OW17" s="38">
        <v>61.06129058837891</v>
      </c>
      <c r="OX17" s="38">
        <v>63.668000183105462</v>
      </c>
      <c r="OY17" s="38">
        <v>67.93032196044922</v>
      </c>
      <c r="OZ17" s="38">
        <v>65.073547058105476</v>
      </c>
      <c r="PA17" s="38">
        <v>57.031999816894526</v>
      </c>
      <c r="PB17" s="38">
        <v>50.127742156982421</v>
      </c>
      <c r="PC17" s="38">
        <v>41.132000045776365</v>
      </c>
      <c r="PD17" s="38">
        <v>39.809677352905275</v>
      </c>
      <c r="PE17" s="38">
        <v>31.221935453414918</v>
      </c>
      <c r="PF17" s="38">
        <v>23.66857162475586</v>
      </c>
      <c r="PG17" s="38">
        <v>41.098709411621094</v>
      </c>
      <c r="PH17" s="38">
        <v>50.725999908447264</v>
      </c>
      <c r="PI17" s="38">
        <v>54.703226470947264</v>
      </c>
      <c r="PJ17" s="38">
        <v>61.64599945068359</v>
      </c>
      <c r="PK17" s="38">
        <v>64.876128234863273</v>
      </c>
      <c r="PL17" s="38">
        <v>67.883871765136718</v>
      </c>
      <c r="PM17" s="38">
        <v>55.406001281738284</v>
      </c>
      <c r="PN17" s="38">
        <v>47.352257843017576</v>
      </c>
      <c r="PO17" s="38">
        <v>34.394000034332272</v>
      </c>
      <c r="PP17" s="38">
        <v>32.41806450366974</v>
      </c>
      <c r="PQ17" s="38">
        <v>32.487741942405698</v>
      </c>
      <c r="PR17" s="38">
        <v>34.777142906188963</v>
      </c>
      <c r="PS17" s="38">
        <v>36.830967597961425</v>
      </c>
      <c r="PT17" s="38">
        <v>52.136000366210936</v>
      </c>
      <c r="PU17" s="38">
        <v>59.940643920898438</v>
      </c>
      <c r="PV17" s="38">
        <v>62.666000366210938</v>
      </c>
      <c r="PW17" s="38">
        <v>63.023871765136718</v>
      </c>
      <c r="PX17" s="38">
        <v>61.281934509277342</v>
      </c>
      <c r="PY17" s="38">
        <v>60.361999816894532</v>
      </c>
      <c r="PZ17" s="38">
        <v>47.798000640869141</v>
      </c>
      <c r="QA17" s="38">
        <v>36.253999977111818</v>
      </c>
      <c r="QB17" s="38">
        <v>30.2</v>
      </c>
      <c r="QC17" s="38">
        <v>23.075483627319336</v>
      </c>
      <c r="QD17" s="38">
        <v>34.774482841491697</v>
      </c>
      <c r="QE17" s="38">
        <v>39.368386764526363</v>
      </c>
      <c r="QF17" s="38">
        <v>48.818000183105468</v>
      </c>
      <c r="QG17" s="38">
        <v>58.709678039550781</v>
      </c>
      <c r="QH17" s="38">
        <v>60.314000549316404</v>
      </c>
      <c r="QI17" s="38">
        <v>65.712259216308595</v>
      </c>
      <c r="QJ17" s="38">
        <v>59.696774902343748</v>
      </c>
      <c r="QK17" s="38">
        <v>55.610000915527344</v>
      </c>
      <c r="QL17" s="38">
        <v>44.86709686279297</v>
      </c>
      <c r="QM17" s="38">
        <v>36.163999977111814</v>
      </c>
      <c r="QN17" s="38">
        <v>30.879354877471926</v>
      </c>
      <c r="QO17" s="38">
        <v>31.187096776962282</v>
      </c>
      <c r="QP17" s="38">
        <v>38.177857437133788</v>
      </c>
      <c r="QQ17" s="38">
        <v>36.558064460754395</v>
      </c>
      <c r="QR17" s="38">
        <v>49.315999450683591</v>
      </c>
      <c r="QS17" s="38">
        <v>60.451612548828123</v>
      </c>
      <c r="QT17" s="38">
        <v>64.508001098632803</v>
      </c>
      <c r="QU17" s="38">
        <v>64.487096862792967</v>
      </c>
      <c r="QV17" s="38">
        <v>65.950321960449216</v>
      </c>
      <c r="QW17" s="38">
        <v>59.989999999999995</v>
      </c>
      <c r="QX17" s="38">
        <v>46.417418823242187</v>
      </c>
      <c r="QY17" s="38">
        <v>41.714000091552734</v>
      </c>
      <c r="QZ17" s="38">
        <v>39.94322578430176</v>
      </c>
      <c r="RA17" s="38">
        <v>29.677419338226319</v>
      </c>
      <c r="RB17" s="38">
        <v>42.594285812377933</v>
      </c>
      <c r="RC17" s="38">
        <v>42.097419509887693</v>
      </c>
      <c r="RD17" s="38">
        <v>48.92</v>
      </c>
      <c r="RE17" s="38">
        <v>57.925806274414057</v>
      </c>
      <c r="RF17" s="38">
        <v>65.065999450683591</v>
      </c>
      <c r="RG17" s="38">
        <v>65.329031372070318</v>
      </c>
      <c r="RH17" s="38">
        <v>60.614193725585935</v>
      </c>
      <c r="RI17" s="38">
        <v>54.793999633789063</v>
      </c>
      <c r="RJ17" s="38">
        <v>48.455484313964845</v>
      </c>
      <c r="RK17" s="38">
        <v>38.4439998626709</v>
      </c>
      <c r="RL17" s="38">
        <v>32.330967748165129</v>
      </c>
      <c r="RM17" s="38">
        <v>31.0245161151886</v>
      </c>
      <c r="RN17" s="38">
        <v>34.166428546905514</v>
      </c>
      <c r="RO17" s="38">
        <v>38.822580490112301</v>
      </c>
      <c r="RP17" s="38">
        <v>45.638000640869137</v>
      </c>
      <c r="RQ17" s="38">
        <v>51.596773529052733</v>
      </c>
      <c r="RR17" s="38">
        <v>61.706001281738281</v>
      </c>
      <c r="RS17" s="38">
        <v>65.369678039550777</v>
      </c>
      <c r="RT17" s="38">
        <v>63.772903137207031</v>
      </c>
      <c r="RU17" s="38">
        <v>53.701999816894528</v>
      </c>
      <c r="RV17" s="38">
        <v>46.684515686035155</v>
      </c>
      <c r="RW17" s="38">
        <v>39.745999908447267</v>
      </c>
      <c r="RX17" s="38">
        <v>39.414839019775393</v>
      </c>
      <c r="RY17" s="38">
        <v>30.890967769622804</v>
      </c>
      <c r="RZ17" s="38">
        <v>37.542758750915525</v>
      </c>
      <c r="SA17" s="38">
        <v>40.994193725585937</v>
      </c>
      <c r="SB17" s="38">
        <v>46.466000366210935</v>
      </c>
      <c r="SC17" s="38">
        <v>55.638065490722653</v>
      </c>
      <c r="SD17" s="38">
        <v>60.698000183105464</v>
      </c>
      <c r="SE17" s="38">
        <v>61.380643920898436</v>
      </c>
      <c r="SF17" s="38">
        <v>61.705806274414059</v>
      </c>
      <c r="SG17" s="38">
        <v>54.901999359130855</v>
      </c>
      <c r="SH17" s="38">
        <v>46.690321960449218</v>
      </c>
      <c r="SI17" s="38">
        <v>41.641999816894533</v>
      </c>
      <c r="SJ17" s="38">
        <v>35.605806617736818</v>
      </c>
      <c r="SK17" s="38">
        <v>40.43096794128418</v>
      </c>
      <c r="SL17" s="38">
        <v>34.571428546905516</v>
      </c>
      <c r="SM17" s="38">
        <v>39.002580490112308</v>
      </c>
      <c r="SN17" s="38">
        <v>48.788000640869143</v>
      </c>
      <c r="SO17" s="38">
        <v>51.887096862792973</v>
      </c>
      <c r="SP17" s="38">
        <v>61.910000915527341</v>
      </c>
      <c r="SQ17" s="38">
        <v>61.136774902343745</v>
      </c>
      <c r="SR17" s="38">
        <v>64.870321960449218</v>
      </c>
      <c r="SS17" s="38">
        <v>55.717999267578122</v>
      </c>
      <c r="ST17" s="38">
        <v>46.237418823242187</v>
      </c>
      <c r="SU17" s="38">
        <v>37.429999885559084</v>
      </c>
      <c r="SV17" s="38">
        <v>33.06258066177368</v>
      </c>
      <c r="SW17" s="38">
        <v>34.839354877471926</v>
      </c>
      <c r="SX17" s="38">
        <v>35.124285812377927</v>
      </c>
      <c r="SY17" s="38">
        <v>36.006451568603516</v>
      </c>
      <c r="SZ17" s="38">
        <v>45.938000183105466</v>
      </c>
      <c r="TA17" s="38">
        <v>54.935484313964842</v>
      </c>
      <c r="TB17" s="38">
        <v>62.443999633789062</v>
      </c>
      <c r="TC17" s="38">
        <v>60.747740783691405</v>
      </c>
      <c r="TD17" s="38">
        <v>60.190321960449218</v>
      </c>
      <c r="TE17" s="38">
        <v>55.118000183105465</v>
      </c>
      <c r="TF17" s="38">
        <v>48.211612548828128</v>
      </c>
      <c r="TG17" s="38">
        <v>44.155999908447264</v>
      </c>
      <c r="TH17" s="38">
        <v>35.919354705810548</v>
      </c>
      <c r="TI17" s="38">
        <v>36.151612892150879</v>
      </c>
      <c r="TJ17" s="38">
        <v>36.172142906188967</v>
      </c>
      <c r="TK17" s="38">
        <v>37.069032402038573</v>
      </c>
      <c r="TL17" s="38">
        <v>52.639999542236325</v>
      </c>
      <c r="TM17" s="38">
        <v>56.94451568603516</v>
      </c>
      <c r="TN17" s="38">
        <v>60.565999450683591</v>
      </c>
      <c r="TO17" s="38">
        <v>65.230321960449217</v>
      </c>
      <c r="TP17" s="38">
        <v>62.82645294189453</v>
      </c>
      <c r="TQ17" s="38">
        <v>54.079999542236322</v>
      </c>
      <c r="TR17" s="38">
        <v>50.040645294189453</v>
      </c>
      <c r="TS17" s="38">
        <v>35.857999839782714</v>
      </c>
      <c r="TT17" s="38">
        <v>35.89612892150879</v>
      </c>
      <c r="TU17" s="38">
        <v>29.938709754943847</v>
      </c>
      <c r="TV17" s="38">
        <v>40.590344543457029</v>
      </c>
      <c r="TW17" s="38">
        <v>40.15225784301758</v>
      </c>
      <c r="TX17" s="38">
        <v>48.728000183105465</v>
      </c>
      <c r="TY17" s="38">
        <v>61.967096862792971</v>
      </c>
      <c r="TZ17" s="38">
        <v>68.449999999999989</v>
      </c>
      <c r="UA17" s="38">
        <v>67.558709411621095</v>
      </c>
      <c r="UB17" s="38">
        <v>69.869678039550777</v>
      </c>
      <c r="UC17" s="38">
        <v>55.034000091552734</v>
      </c>
      <c r="UD17" s="38">
        <v>46.74258117675781</v>
      </c>
      <c r="UE17" s="38">
        <v>40.243999862670897</v>
      </c>
      <c r="UF17" s="38">
        <v>36.761290245056152</v>
      </c>
      <c r="UG17" s="38">
        <v>29.927096691131592</v>
      </c>
      <c r="UH17" s="38">
        <v>35.407142906188966</v>
      </c>
      <c r="UI17" s="38">
        <v>43.421290588378909</v>
      </c>
      <c r="UJ17" s="38">
        <v>53.036000366210942</v>
      </c>
      <c r="UK17" s="38">
        <v>63.511612548828126</v>
      </c>
      <c r="UL17" s="38">
        <v>65.113998718261712</v>
      </c>
      <c r="UM17" s="38">
        <v>62.222581176757814</v>
      </c>
      <c r="UN17" s="38">
        <v>64.829678039550771</v>
      </c>
      <c r="UO17" s="38">
        <v>55.094000549316405</v>
      </c>
      <c r="UP17" s="38">
        <v>47.288387451171872</v>
      </c>
      <c r="UQ17" s="38">
        <v>40.184000091552733</v>
      </c>
      <c r="UR17" s="38">
        <v>38.584516372680667</v>
      </c>
      <c r="US17" s="38">
        <v>33.41677421569824</v>
      </c>
      <c r="UT17" s="38">
        <v>35.645000000000003</v>
      </c>
      <c r="UU17" s="38">
        <v>35.350322647094728</v>
      </c>
      <c r="UV17" s="38">
        <v>45.517999725341795</v>
      </c>
      <c r="UW17" s="38">
        <v>54.981935882568358</v>
      </c>
      <c r="UX17" s="38">
        <v>61.796001281738285</v>
      </c>
      <c r="UY17" s="38">
        <v>63.517418823242181</v>
      </c>
      <c r="UZ17" s="38">
        <v>56.700643920898436</v>
      </c>
      <c r="VA17" s="38">
        <v>55.489999999999995</v>
      </c>
      <c r="VB17" s="38">
        <v>47.16064529418945</v>
      </c>
      <c r="VC17" s="38">
        <v>26.048000183105469</v>
      </c>
      <c r="VD17" s="38">
        <v>37.73677421569824</v>
      </c>
      <c r="VE17" s="38">
        <v>34.7290322303772</v>
      </c>
      <c r="VF17" s="38">
        <v>29.775714359283448</v>
      </c>
      <c r="VG17" s="38">
        <v>32.923225784301756</v>
      </c>
      <c r="VH17" s="38">
        <v>46.795999450683595</v>
      </c>
      <c r="VI17" s="38">
        <v>54.453548431396484</v>
      </c>
      <c r="VJ17" s="38">
        <v>62.005999450683589</v>
      </c>
      <c r="VK17" s="38">
        <v>62.803225097656252</v>
      </c>
      <c r="VL17" s="38">
        <v>64.568387451171873</v>
      </c>
      <c r="VM17" s="38">
        <v>54.548000640869141</v>
      </c>
      <c r="VN17" s="38">
        <v>46.13290313720703</v>
      </c>
      <c r="VO17" s="38">
        <v>39.410000228881835</v>
      </c>
      <c r="VP17" s="38">
        <v>31.634193553924561</v>
      </c>
      <c r="VQ17" s="38">
        <v>30.676129007339476</v>
      </c>
      <c r="VR17" s="38">
        <v>32.130344822406769</v>
      </c>
      <c r="VS17" s="38">
        <v>40.738709411621095</v>
      </c>
      <c r="VT17" s="38">
        <v>45.200000457763672</v>
      </c>
      <c r="VU17" s="38">
        <v>56.224515686035154</v>
      </c>
      <c r="VV17" s="38">
        <v>57.889999084472656</v>
      </c>
      <c r="VW17" s="38">
        <v>58.007096862792963</v>
      </c>
      <c r="VX17" s="38">
        <v>59</v>
      </c>
      <c r="VY17" s="38">
        <v>53.648000640869142</v>
      </c>
      <c r="VZ17" s="38">
        <v>45.360645294189453</v>
      </c>
      <c r="WA17" s="38">
        <v>39.458000183105469</v>
      </c>
      <c r="WB17" s="38">
        <v>27.96451602935791</v>
      </c>
      <c r="WC17" s="38">
        <v>30.583225784301757</v>
      </c>
      <c r="WD17" s="38">
        <v>32.797142820358275</v>
      </c>
      <c r="WE17" s="38">
        <v>34.247096691131588</v>
      </c>
      <c r="WF17" s="38">
        <v>47.58199981689453</v>
      </c>
      <c r="WG17" s="38">
        <v>58.849031372070314</v>
      </c>
      <c r="WH17" s="38">
        <v>63.433999633789057</v>
      </c>
      <c r="WI17" s="38">
        <v>70.183225097656248</v>
      </c>
      <c r="WJ17" s="38">
        <v>62.001934509277348</v>
      </c>
      <c r="WK17" s="38">
        <v>55.729999084472652</v>
      </c>
      <c r="WL17" s="38">
        <v>47.416129608154293</v>
      </c>
      <c r="WM17" s="38">
        <v>38.828000183105466</v>
      </c>
      <c r="WN17" s="38">
        <v>32.168387097120288</v>
      </c>
      <c r="WO17" s="38">
        <v>34.287741985321048</v>
      </c>
      <c r="WP17" s="38">
        <v>41.064285812377932</v>
      </c>
      <c r="WQ17" s="38">
        <v>41.510967941284179</v>
      </c>
      <c r="WR17" s="38">
        <v>49.730000000000004</v>
      </c>
      <c r="WS17" s="38">
        <v>61.014837646484374</v>
      </c>
      <c r="WT17" s="38">
        <v>60.913999633789061</v>
      </c>
      <c r="WU17" s="38">
        <v>60.178709411621092</v>
      </c>
      <c r="WV17" s="38">
        <v>63.261934509277339</v>
      </c>
      <c r="WW17" s="38">
        <v>59.108001098632812</v>
      </c>
      <c r="WX17" s="38">
        <v>47.538064117431638</v>
      </c>
      <c r="WY17" s="38">
        <v>39.278000183105469</v>
      </c>
      <c r="WZ17" s="38">
        <v>28.794838676452638</v>
      </c>
      <c r="XA17" s="38">
        <v>32.679354834556577</v>
      </c>
      <c r="XB17" s="38">
        <v>30.714285726547242</v>
      </c>
      <c r="XC17" s="38">
        <v>35.936774215698243</v>
      </c>
      <c r="XD17" s="38">
        <v>46.214000091552734</v>
      </c>
      <c r="XE17" s="38">
        <v>56.096774902343753</v>
      </c>
      <c r="XF17" s="38">
        <v>61.015999450683594</v>
      </c>
      <c r="XG17" s="38">
        <v>62.54193450927734</v>
      </c>
      <c r="XH17" s="38">
        <v>57.345162353515619</v>
      </c>
      <c r="XI17" s="38">
        <v>54.398000183105466</v>
      </c>
      <c r="XJ17" s="38">
        <v>46.22</v>
      </c>
      <c r="XK17" s="38">
        <v>34.124000034332276</v>
      </c>
      <c r="XL17" s="38">
        <v>37.063225784301757</v>
      </c>
      <c r="XM17" s="38">
        <v>30.80967743873596</v>
      </c>
      <c r="XN17" s="38">
        <v>38.9579313659668</v>
      </c>
      <c r="XO17" s="38">
        <v>39.79225784301758</v>
      </c>
      <c r="XP17" s="38">
        <v>51.097999725341793</v>
      </c>
      <c r="XQ17" s="38">
        <v>48.925806274414057</v>
      </c>
      <c r="XR17" s="38">
        <v>57.536000366210935</v>
      </c>
      <c r="XS17" s="38">
        <v>61.281934509277342</v>
      </c>
      <c r="XT17" s="38">
        <v>61.067096862792965</v>
      </c>
      <c r="XU17" s="38">
        <v>53.672000274658203</v>
      </c>
      <c r="XV17" s="38">
        <v>43.653548431396487</v>
      </c>
      <c r="XW17" s="38">
        <v>33.96800001144409</v>
      </c>
      <c r="XX17" s="38">
        <v>28.76</v>
      </c>
      <c r="XY17" s="38">
        <v>34.758064460754397</v>
      </c>
      <c r="XZ17" s="38">
        <v>38.782142562866213</v>
      </c>
      <c r="YA17" s="38">
        <v>35.994838676452638</v>
      </c>
      <c r="YB17" s="38">
        <v>42.89</v>
      </c>
      <c r="YC17" s="38">
        <v>56.137418823242186</v>
      </c>
      <c r="YD17" s="38">
        <v>67.699999084472665</v>
      </c>
      <c r="YE17" s="38">
        <v>64.893547058105469</v>
      </c>
      <c r="YF17" s="38">
        <v>65.392903137207028</v>
      </c>
      <c r="YG17" s="38">
        <v>57.43999908447266</v>
      </c>
      <c r="YH17" s="38">
        <v>48.71677352905273</v>
      </c>
      <c r="YI17" s="38">
        <v>35.287999954223636</v>
      </c>
      <c r="YJ17" s="38">
        <v>32.307741942405698</v>
      </c>
      <c r="YK17" s="38">
        <v>39.641290588378908</v>
      </c>
      <c r="YL17" s="38">
        <v>32.128571431636807</v>
      </c>
      <c r="YM17" s="38">
        <v>38.236128921508787</v>
      </c>
      <c r="YN17" s="38">
        <v>49.405999450683595</v>
      </c>
      <c r="YO17" s="38">
        <v>61.972903137207027</v>
      </c>
      <c r="YP17" s="38">
        <v>60.032000732421878</v>
      </c>
      <c r="YQ17" s="38">
        <v>63.244515686035157</v>
      </c>
      <c r="YR17" s="38">
        <v>62.774193725585931</v>
      </c>
      <c r="YS17" s="38">
        <v>57.188000183105473</v>
      </c>
      <c r="YT17" s="38">
        <v>49.384515686035158</v>
      </c>
      <c r="YU17" s="38">
        <v>39.47</v>
      </c>
      <c r="YV17" s="38">
        <v>38.085160980224607</v>
      </c>
      <c r="YW17" s="38">
        <v>38.752903137207028</v>
      </c>
      <c r="YX17" s="38">
        <v>37.303571281433108</v>
      </c>
      <c r="YY17" s="38">
        <v>43.392257843017575</v>
      </c>
      <c r="YZ17" s="38">
        <v>48.295999908447264</v>
      </c>
      <c r="ZA17" s="38">
        <v>65.747096862792972</v>
      </c>
      <c r="ZB17" s="38">
        <v>64.238001098632822</v>
      </c>
      <c r="ZC17" s="38">
        <v>63.5</v>
      </c>
      <c r="ZD17" s="38">
        <v>63.616128234863282</v>
      </c>
      <c r="ZE17" s="38">
        <v>54.811999359130859</v>
      </c>
      <c r="ZF17" s="38">
        <v>50.081290588378906</v>
      </c>
      <c r="ZG17" s="38">
        <v>39.782000045776364</v>
      </c>
      <c r="ZH17" s="38">
        <v>35.541935539245607</v>
      </c>
      <c r="ZI17" s="38">
        <v>38.932903137207035</v>
      </c>
      <c r="ZJ17" s="38">
        <v>42.557931365966795</v>
      </c>
      <c r="ZK17" s="38">
        <v>47.294193725585934</v>
      </c>
      <c r="ZL17" s="38">
        <v>51.134000549316404</v>
      </c>
      <c r="ZM17" s="38">
        <v>60.254193725585935</v>
      </c>
      <c r="ZN17" s="38">
        <v>64.279999084472649</v>
      </c>
      <c r="ZO17" s="38">
        <v>65.665806274414052</v>
      </c>
      <c r="ZP17" s="38">
        <v>64.876128234863273</v>
      </c>
      <c r="ZQ17" s="38">
        <v>57.476001281738277</v>
      </c>
      <c r="ZR17" s="38">
        <v>48.234839019775393</v>
      </c>
      <c r="ZS17" s="38">
        <v>41.840000228881834</v>
      </c>
      <c r="ZT17" s="38">
        <v>31.088387107849123</v>
      </c>
      <c r="ZU17" s="38">
        <v>34.914838676452639</v>
      </c>
      <c r="ZV17" s="38">
        <v>37.24571418762207</v>
      </c>
      <c r="ZW17" s="38">
        <v>32.54</v>
      </c>
      <c r="ZX17" s="38">
        <v>52.568000640869144</v>
      </c>
      <c r="ZY17" s="38">
        <v>56.677418823242185</v>
      </c>
      <c r="ZZ17" s="38">
        <v>59.594000549316405</v>
      </c>
      <c r="AAA17" s="38">
        <v>60.997418823242185</v>
      </c>
      <c r="AAB17" s="38">
        <v>63.703225097656244</v>
      </c>
      <c r="AAC17" s="38">
        <v>56.989999084472657</v>
      </c>
      <c r="AAD17" s="38">
        <v>46.49290313720703</v>
      </c>
      <c r="AAE17" s="38">
        <v>33.47000005722046</v>
      </c>
      <c r="AAF17" s="38">
        <v>36.047096862792969</v>
      </c>
      <c r="AAG17" s="38">
        <v>33.88129024505615</v>
      </c>
      <c r="AAH17" s="38">
        <v>31.164285726547241</v>
      </c>
      <c r="AAI17" s="38">
        <v>38.648386764526364</v>
      </c>
      <c r="AAJ17" s="38">
        <v>47.845999908447268</v>
      </c>
      <c r="AAK17" s="38">
        <v>56.509031372070311</v>
      </c>
      <c r="AAL17" s="38">
        <v>62.521999816894535</v>
      </c>
      <c r="AAM17" s="38">
        <v>70.688387451171877</v>
      </c>
      <c r="AAN17" s="38">
        <v>63.558065490722655</v>
      </c>
      <c r="AAO17" s="38">
        <v>61.034000549316403</v>
      </c>
      <c r="AAP17" s="38">
        <v>51.097418823242187</v>
      </c>
      <c r="AAQ17" s="38">
        <v>42.392000045776371</v>
      </c>
      <c r="AAR17" s="38">
        <v>37.487096862792967</v>
      </c>
      <c r="AAS17" s="38">
        <v>33.933548431396481</v>
      </c>
      <c r="AAT17" s="38">
        <v>32.192857136726381</v>
      </c>
      <c r="AAU17" s="38">
        <v>46.678709411621092</v>
      </c>
      <c r="AAV17" s="38">
        <v>50.269999999999996</v>
      </c>
      <c r="AAW17" s="38">
        <v>60.62580627441406</v>
      </c>
      <c r="AAX17" s="38">
        <v>64.95800109863282</v>
      </c>
      <c r="AAY17" s="38">
        <v>68.516774902343741</v>
      </c>
      <c r="AAZ17" s="38">
        <v>67.872259216308592</v>
      </c>
    </row>
    <row r="18" spans="2:728" x14ac:dyDescent="0.25">
      <c r="B18" s="37">
        <v>43679</v>
      </c>
      <c r="C18" s="35">
        <v>73.94000244140625</v>
      </c>
      <c r="D18" s="35">
        <v>65.172157287597656</v>
      </c>
      <c r="E18" s="3">
        <v>8.7678451538085938</v>
      </c>
      <c r="F18" s="40">
        <v>0.9426957368850708</v>
      </c>
      <c r="H18" t="s">
        <v>494</v>
      </c>
      <c r="I18" t="s">
        <v>495</v>
      </c>
      <c r="J18" s="38">
        <v>57.049999237060547</v>
      </c>
      <c r="K18" s="38">
        <v>135.36000061035156</v>
      </c>
      <c r="L18" s="18"/>
      <c r="M18" s="38">
        <v>40.129032058715822</v>
      </c>
      <c r="N18" s="38">
        <v>42.980000000000004</v>
      </c>
      <c r="O18" s="38">
        <v>41.84774215698242</v>
      </c>
      <c r="P18" s="38">
        <v>49.814000091552735</v>
      </c>
      <c r="Q18" s="38">
        <v>56.067740783691406</v>
      </c>
      <c r="R18" s="38">
        <v>55.129999999999995</v>
      </c>
      <c r="S18" s="38">
        <v>60.347096862792966</v>
      </c>
      <c r="T18" s="38">
        <v>60.434193725585935</v>
      </c>
      <c r="U18" s="38">
        <v>56.78599945068359</v>
      </c>
      <c r="V18" s="38">
        <v>50.894193725585936</v>
      </c>
      <c r="W18" s="38">
        <v>43.760000457763674</v>
      </c>
      <c r="X18" s="38">
        <v>44.042581176757814</v>
      </c>
      <c r="Y18" s="38">
        <v>43.879999999999995</v>
      </c>
      <c r="Z18" s="38">
        <v>41.565714187622071</v>
      </c>
      <c r="AA18" s="38">
        <v>43.938064117431637</v>
      </c>
      <c r="AB18" s="38">
        <v>46.838000183105464</v>
      </c>
      <c r="AC18" s="38">
        <v>55.667096862792967</v>
      </c>
      <c r="AD18" s="38">
        <v>57.242000732421872</v>
      </c>
      <c r="AE18" s="38">
        <v>61.049678039550784</v>
      </c>
      <c r="AF18" s="38">
        <v>61.792903137207034</v>
      </c>
      <c r="AG18" s="38">
        <v>58.760000915527343</v>
      </c>
      <c r="AH18" s="38">
        <v>48.780645294189455</v>
      </c>
      <c r="AI18" s="38">
        <v>41.264000091552731</v>
      </c>
      <c r="AJ18" s="38">
        <v>36.778709754943847</v>
      </c>
      <c r="AK18" s="38">
        <v>39.815483627319338</v>
      </c>
      <c r="AL18" s="38">
        <v>40.961428375244139</v>
      </c>
      <c r="AM18" s="38">
        <v>40.721290588378906</v>
      </c>
      <c r="AN18" s="38">
        <v>47.354000549316403</v>
      </c>
      <c r="AO18" s="38">
        <v>51.579354705810545</v>
      </c>
      <c r="AP18" s="38">
        <v>55.034000091552734</v>
      </c>
      <c r="AQ18" s="38">
        <v>60.70129058837891</v>
      </c>
      <c r="AR18" s="38">
        <v>62.367740783691403</v>
      </c>
      <c r="AS18" s="38">
        <v>57.92600128173828</v>
      </c>
      <c r="AT18" s="38">
        <v>52.583870391845707</v>
      </c>
      <c r="AU18" s="38">
        <v>46.417999725341794</v>
      </c>
      <c r="AV18" s="38">
        <v>41.888386764526366</v>
      </c>
      <c r="AW18" s="38">
        <v>40.21612892150879</v>
      </c>
      <c r="AX18" s="38">
        <v>46.174999999999997</v>
      </c>
      <c r="AY18" s="38">
        <v>42.544516372680661</v>
      </c>
      <c r="AZ18" s="38">
        <v>47.708000640869137</v>
      </c>
      <c r="BA18" s="38">
        <v>56.770321960449216</v>
      </c>
      <c r="BB18" s="38">
        <v>55.406001281738284</v>
      </c>
      <c r="BC18" s="38">
        <v>61.189031372070311</v>
      </c>
      <c r="BD18" s="38">
        <v>63.92967803955078</v>
      </c>
      <c r="BE18" s="38">
        <v>60.589999084472652</v>
      </c>
      <c r="BF18" s="38">
        <v>52.409678039550784</v>
      </c>
      <c r="BG18" s="38">
        <v>38.497999725341799</v>
      </c>
      <c r="BH18" s="38">
        <v>43.612903137207027</v>
      </c>
      <c r="BI18" s="38">
        <v>39.316128921508792</v>
      </c>
      <c r="BJ18" s="38">
        <v>42.098620452880859</v>
      </c>
      <c r="BK18" s="38">
        <v>39.58322578430176</v>
      </c>
      <c r="BL18" s="38">
        <v>44.905999450683595</v>
      </c>
      <c r="BM18" s="38">
        <v>52.003226470947268</v>
      </c>
      <c r="BN18" s="38">
        <v>58.82</v>
      </c>
      <c r="BO18" s="38">
        <v>58.866452941894529</v>
      </c>
      <c r="BP18" s="38">
        <v>59.888387451171873</v>
      </c>
      <c r="BQ18" s="38">
        <v>58.448000183105464</v>
      </c>
      <c r="BR18" s="38">
        <v>50.522581176757811</v>
      </c>
      <c r="BS18" s="38">
        <v>40.442000274658199</v>
      </c>
      <c r="BT18" s="38">
        <v>30.710967769622801</v>
      </c>
      <c r="BU18" s="38">
        <v>36.023871078491212</v>
      </c>
      <c r="BV18" s="38">
        <v>37.805</v>
      </c>
      <c r="BW18" s="38">
        <v>44.303870391845706</v>
      </c>
      <c r="BX18" s="38">
        <v>49.274000091552736</v>
      </c>
      <c r="BY18" s="38">
        <v>49.372903137207032</v>
      </c>
      <c r="BZ18" s="38">
        <v>55.67600128173828</v>
      </c>
      <c r="CA18" s="38">
        <v>61.252903137207028</v>
      </c>
      <c r="CB18" s="38">
        <v>61.641934509277341</v>
      </c>
      <c r="CC18" s="38">
        <v>57.308001098632815</v>
      </c>
      <c r="CD18" s="38">
        <v>50.609678039550779</v>
      </c>
      <c r="CE18" s="38">
        <v>43.495999679565429</v>
      </c>
      <c r="CF18" s="38">
        <v>36.836774215698242</v>
      </c>
      <c r="CG18" s="38">
        <v>33.782580661773679</v>
      </c>
      <c r="CH18" s="38">
        <v>40.234999999999999</v>
      </c>
      <c r="CI18" s="38">
        <v>42.492257843017576</v>
      </c>
      <c r="CJ18" s="38">
        <v>46.664000091552737</v>
      </c>
      <c r="CK18" s="38">
        <v>49.761935882568359</v>
      </c>
      <c r="CL18" s="38">
        <v>59.078000183105466</v>
      </c>
      <c r="CM18" s="38">
        <v>60.480643920898437</v>
      </c>
      <c r="CN18" s="38">
        <v>60.230968627929684</v>
      </c>
      <c r="CO18" s="38">
        <v>57.93800109863281</v>
      </c>
      <c r="CP18" s="38">
        <v>47.038709411621092</v>
      </c>
      <c r="CQ18" s="38">
        <v>39.950000228881834</v>
      </c>
      <c r="CR18" s="38">
        <v>39.908386764526369</v>
      </c>
      <c r="CS18" s="38">
        <v>37.098064460754394</v>
      </c>
      <c r="CT18" s="38">
        <v>41.160714187622069</v>
      </c>
      <c r="CU18" s="38">
        <v>38.044516372680661</v>
      </c>
      <c r="CV18" s="38">
        <v>49.994000091552735</v>
      </c>
      <c r="CW18" s="38">
        <v>55.24322509765625</v>
      </c>
      <c r="CX18" s="38">
        <v>57.638000183105468</v>
      </c>
      <c r="CY18" s="38">
        <v>60.70129058837891</v>
      </c>
      <c r="CZ18" s="38">
        <v>63.720643920898439</v>
      </c>
      <c r="DA18" s="38">
        <v>58.232000732421874</v>
      </c>
      <c r="DB18" s="38">
        <v>50.911612548828124</v>
      </c>
      <c r="DC18" s="38">
        <v>44.101999359130858</v>
      </c>
      <c r="DD18" s="38">
        <v>39.380000000000003</v>
      </c>
      <c r="DE18" s="38">
        <v>34.293548431396488</v>
      </c>
      <c r="DF18" s="38">
        <v>43.61931091308594</v>
      </c>
      <c r="DG18" s="38">
        <v>44.286451568603518</v>
      </c>
      <c r="DH18" s="38">
        <v>44.108000640869136</v>
      </c>
      <c r="DI18" s="38">
        <v>55.934193725585935</v>
      </c>
      <c r="DJ18" s="38">
        <v>57.806000366210938</v>
      </c>
      <c r="DK18" s="38">
        <v>62.234193725585939</v>
      </c>
      <c r="DL18" s="38">
        <v>64.190968627929692</v>
      </c>
      <c r="DM18" s="38">
        <v>55.838000183105464</v>
      </c>
      <c r="DN18" s="38">
        <v>49.192903137207026</v>
      </c>
      <c r="DO18" s="38">
        <v>45.055999908447262</v>
      </c>
      <c r="DP18" s="38">
        <v>35.292258186340334</v>
      </c>
      <c r="DQ18" s="38">
        <v>26.89612892150879</v>
      </c>
      <c r="DR18" s="38">
        <v>40.003571624755857</v>
      </c>
      <c r="DS18" s="38">
        <v>42.474839019775388</v>
      </c>
      <c r="DT18" s="38">
        <v>47.828000183105466</v>
      </c>
      <c r="DU18" s="38">
        <v>56.230321960449217</v>
      </c>
      <c r="DV18" s="38">
        <v>59.791998901367187</v>
      </c>
      <c r="DW18" s="38">
        <v>57.571612548828128</v>
      </c>
      <c r="DX18" s="38">
        <v>59.36</v>
      </c>
      <c r="DY18" s="38">
        <v>58.339999084472652</v>
      </c>
      <c r="DZ18" s="38">
        <v>54.883226470947264</v>
      </c>
      <c r="EA18" s="38">
        <v>45.70399963378906</v>
      </c>
      <c r="EB18" s="38">
        <v>46.005160980224609</v>
      </c>
      <c r="EC18" s="38">
        <v>36.645161323547363</v>
      </c>
      <c r="ED18" s="38">
        <v>46.95285675048828</v>
      </c>
      <c r="EE18" s="38">
        <v>45.598709411621094</v>
      </c>
      <c r="EF18" s="38">
        <v>45.87199981689453</v>
      </c>
      <c r="EG18" s="38">
        <v>51.428387451171872</v>
      </c>
      <c r="EH18" s="38">
        <v>55.705999450683592</v>
      </c>
      <c r="EI18" s="38">
        <v>58.094193725585939</v>
      </c>
      <c r="EJ18" s="38">
        <v>58.059356079101562</v>
      </c>
      <c r="EK18" s="38">
        <v>55.610000915527344</v>
      </c>
      <c r="EL18" s="38">
        <v>49.779354705810547</v>
      </c>
      <c r="EM18" s="38">
        <v>43.819999542236332</v>
      </c>
      <c r="EN18" s="38">
        <v>34.955483970642092</v>
      </c>
      <c r="EO18" s="38">
        <v>32.807096776962283</v>
      </c>
      <c r="EP18" s="38">
        <v>39.077857437133787</v>
      </c>
      <c r="EQ18" s="38">
        <v>40.320645294189454</v>
      </c>
      <c r="ER18" s="38">
        <v>45.458000640869137</v>
      </c>
      <c r="ES18" s="38">
        <v>48.577418823242184</v>
      </c>
      <c r="ET18" s="38">
        <v>56.792000732421876</v>
      </c>
      <c r="EU18" s="38">
        <v>61.850968627929689</v>
      </c>
      <c r="EV18" s="38">
        <v>62.716128234863277</v>
      </c>
      <c r="EW18" s="38">
        <v>55.724000549316401</v>
      </c>
      <c r="EX18" s="38">
        <v>47.131612548828123</v>
      </c>
      <c r="EY18" s="38">
        <v>43.207999954223631</v>
      </c>
      <c r="EZ18" s="38">
        <v>34.078709754943844</v>
      </c>
      <c r="FA18" s="38">
        <v>30.432258014678954</v>
      </c>
      <c r="FB18" s="38">
        <v>33.750344886779786</v>
      </c>
      <c r="FC18" s="38">
        <v>39.809677352905275</v>
      </c>
      <c r="FD18" s="38">
        <v>42.302000045776367</v>
      </c>
      <c r="FE18" s="38">
        <v>53.768387451171876</v>
      </c>
      <c r="FF18" s="38">
        <v>56.138001098632813</v>
      </c>
      <c r="FG18" s="38">
        <v>62.478065490722656</v>
      </c>
      <c r="FH18" s="38">
        <v>60.254193725585935</v>
      </c>
      <c r="FI18" s="38">
        <v>55.861999816894532</v>
      </c>
      <c r="FJ18" s="38">
        <v>49.065160980224604</v>
      </c>
      <c r="FK18" s="38">
        <v>45.061999816894527</v>
      </c>
      <c r="FL18" s="38">
        <v>38.178064804077145</v>
      </c>
      <c r="FM18" s="38">
        <v>36.198064460754395</v>
      </c>
      <c r="FN18" s="38">
        <v>39.74</v>
      </c>
      <c r="FO18" s="38">
        <v>42.643225784301755</v>
      </c>
      <c r="FP18" s="38">
        <v>48.571999816894532</v>
      </c>
      <c r="FQ18" s="38">
        <v>52.705806274414059</v>
      </c>
      <c r="FR18" s="38">
        <v>57.536000366210935</v>
      </c>
      <c r="FS18" s="38">
        <v>60.387740783691406</v>
      </c>
      <c r="FT18" s="38">
        <v>60.236774902343754</v>
      </c>
      <c r="FU18" s="38">
        <v>59.509999084472653</v>
      </c>
      <c r="FV18" s="38">
        <v>47.944515686035153</v>
      </c>
      <c r="FW18" s="38">
        <v>36.463999862670896</v>
      </c>
      <c r="FX18" s="38">
        <v>41.714193725585936</v>
      </c>
      <c r="FY18" s="38">
        <v>32.963870992660524</v>
      </c>
      <c r="FZ18" s="38">
        <v>39.540714187622072</v>
      </c>
      <c r="GA18" s="38">
        <v>42.190322647094725</v>
      </c>
      <c r="GB18" s="38">
        <v>48.002000274658201</v>
      </c>
      <c r="GC18" s="38">
        <v>53.756773529052737</v>
      </c>
      <c r="GD18" s="38">
        <v>56.37800018310547</v>
      </c>
      <c r="GE18" s="38">
        <v>61.862581176757814</v>
      </c>
      <c r="GF18" s="38">
        <v>63.633547058105464</v>
      </c>
      <c r="GG18" s="38">
        <v>59.563999633789066</v>
      </c>
      <c r="GH18" s="38">
        <v>50.772257843017577</v>
      </c>
      <c r="GI18" s="38">
        <v>44.498000183105468</v>
      </c>
      <c r="GJ18" s="38">
        <v>43.009032058715817</v>
      </c>
      <c r="GK18" s="38">
        <v>34.647741985321048</v>
      </c>
      <c r="GL18" s="38">
        <v>36.107857093811035</v>
      </c>
      <c r="GM18" s="38">
        <v>41.087096862792968</v>
      </c>
      <c r="GN18" s="38">
        <v>46.513999633789062</v>
      </c>
      <c r="GO18" s="38">
        <v>53.907742156982422</v>
      </c>
      <c r="GP18" s="38">
        <v>53.905999450683595</v>
      </c>
      <c r="GQ18" s="38">
        <v>61.049678039550784</v>
      </c>
      <c r="GR18" s="38">
        <v>61.688387451171877</v>
      </c>
      <c r="GS18" s="38">
        <v>57.578001098632811</v>
      </c>
      <c r="GT18" s="38">
        <v>50.203226470947264</v>
      </c>
      <c r="GU18" s="38">
        <v>40.496000137329105</v>
      </c>
      <c r="GV18" s="38">
        <v>39.623871078491213</v>
      </c>
      <c r="GW18" s="38">
        <v>39.681935195922854</v>
      </c>
      <c r="GX18" s="38">
        <v>37.611034317016603</v>
      </c>
      <c r="GY18" s="38">
        <v>40.837419509887695</v>
      </c>
      <c r="GZ18" s="38">
        <v>51.326000366210934</v>
      </c>
      <c r="HA18" s="38">
        <v>50.661935882568358</v>
      </c>
      <c r="HB18" s="38">
        <v>55.86800109863281</v>
      </c>
      <c r="HC18" s="38">
        <v>64.893547058105469</v>
      </c>
      <c r="HD18" s="38">
        <v>62.280643920898441</v>
      </c>
      <c r="HE18" s="38">
        <v>59.431998901367187</v>
      </c>
      <c r="HF18" s="38">
        <v>50.481935882568358</v>
      </c>
      <c r="HG18" s="38">
        <v>48.12199981689453</v>
      </c>
      <c r="HH18" s="38">
        <v>43.572257843017582</v>
      </c>
      <c r="HI18" s="38">
        <v>44.280645294189455</v>
      </c>
      <c r="HJ18" s="38">
        <v>46.965714874267576</v>
      </c>
      <c r="HK18" s="38">
        <v>42.509677352905271</v>
      </c>
      <c r="HL18" s="38">
        <v>48.049999542236328</v>
      </c>
      <c r="HM18" s="38">
        <v>54.656773529052735</v>
      </c>
      <c r="HN18" s="38">
        <v>59.828001098632811</v>
      </c>
      <c r="HO18" s="38">
        <v>63.256128234863283</v>
      </c>
      <c r="HP18" s="38">
        <v>65.816774902343752</v>
      </c>
      <c r="HQ18" s="38">
        <v>60.139999084472656</v>
      </c>
      <c r="HR18" s="38">
        <v>51.323870391845702</v>
      </c>
      <c r="HS18" s="38">
        <v>38.73800018310547</v>
      </c>
      <c r="HT18" s="38">
        <v>32.4122580575943</v>
      </c>
      <c r="HU18" s="38">
        <v>40.065160980224611</v>
      </c>
      <c r="HV18" s="38">
        <v>45.532143249511719</v>
      </c>
      <c r="HW18" s="38">
        <v>43.508386764526364</v>
      </c>
      <c r="HX18" s="38">
        <v>51.175999908447267</v>
      </c>
      <c r="HY18" s="38">
        <v>53.814839019775391</v>
      </c>
      <c r="HZ18" s="38">
        <v>58.28600128173828</v>
      </c>
      <c r="IA18" s="38">
        <v>60.579356079101558</v>
      </c>
      <c r="IB18" s="38">
        <v>64.591612548828124</v>
      </c>
      <c r="IC18" s="38">
        <v>60.127999267578119</v>
      </c>
      <c r="ID18" s="38">
        <v>51.561935882568363</v>
      </c>
      <c r="IE18" s="38">
        <v>42.200000228881834</v>
      </c>
      <c r="IF18" s="38">
        <v>39.519354705810549</v>
      </c>
      <c r="IG18" s="38">
        <v>37.28387107849121</v>
      </c>
      <c r="IH18" s="38">
        <v>31.350714273452759</v>
      </c>
      <c r="II18" s="38">
        <v>45.865806274414062</v>
      </c>
      <c r="IJ18" s="38">
        <v>50.479999542236328</v>
      </c>
      <c r="IK18" s="38">
        <v>53.135484313964838</v>
      </c>
      <c r="IL18" s="38">
        <v>57.884000549316404</v>
      </c>
      <c r="IM18" s="38">
        <v>63.314193725585938</v>
      </c>
      <c r="IN18" s="38">
        <v>64.829678039550771</v>
      </c>
      <c r="IO18" s="38">
        <v>62.102000732421871</v>
      </c>
      <c r="IP18" s="38">
        <v>54.418709411621094</v>
      </c>
      <c r="IQ18" s="38">
        <v>48.661999816894536</v>
      </c>
      <c r="IR18" s="38">
        <v>38.021290588378903</v>
      </c>
      <c r="IS18" s="38">
        <v>35.803225784301759</v>
      </c>
      <c r="IT18" s="38">
        <v>45.928275909423832</v>
      </c>
      <c r="IU18" s="38">
        <v>43.363225784301761</v>
      </c>
      <c r="IV18" s="38">
        <v>49.489999542236326</v>
      </c>
      <c r="IW18" s="38">
        <v>55.17354705810547</v>
      </c>
      <c r="IX18" s="38">
        <v>58.358000183105467</v>
      </c>
      <c r="IY18" s="38">
        <v>60.503871765136722</v>
      </c>
      <c r="IZ18" s="38">
        <v>61.87419372558594</v>
      </c>
      <c r="JA18" s="38">
        <v>56.78599945068359</v>
      </c>
      <c r="JB18" s="38">
        <v>53.402581176757813</v>
      </c>
      <c r="JC18" s="38">
        <v>45.932000274658201</v>
      </c>
      <c r="JD18" s="38">
        <v>35.524516029357912</v>
      </c>
      <c r="JE18" s="38">
        <v>49.175484313964844</v>
      </c>
      <c r="JF18" s="38">
        <v>43.327142562866214</v>
      </c>
      <c r="JG18" s="38">
        <v>47.956129608154299</v>
      </c>
      <c r="JH18" s="38">
        <v>46.327999725341797</v>
      </c>
      <c r="JI18" s="38">
        <v>57.136128234863278</v>
      </c>
      <c r="JJ18" s="38">
        <v>59.431998901367187</v>
      </c>
      <c r="JK18" s="38">
        <v>60.80580627441406</v>
      </c>
      <c r="JL18" s="38">
        <v>63.616128234863282</v>
      </c>
      <c r="JM18" s="38">
        <v>58.196001281738276</v>
      </c>
      <c r="JN18" s="38">
        <v>51.457418823242186</v>
      </c>
      <c r="JO18" s="38">
        <v>46.801999359130861</v>
      </c>
      <c r="JP18" s="38">
        <v>38.898064804077151</v>
      </c>
      <c r="JQ18" s="38">
        <v>33.347096776962282</v>
      </c>
      <c r="JR18" s="38">
        <v>35.805714187622073</v>
      </c>
      <c r="JS18" s="38">
        <v>41.987096862792967</v>
      </c>
      <c r="JT18" s="38">
        <v>45.134000091552736</v>
      </c>
      <c r="JU18" s="38">
        <v>49.57032196044922</v>
      </c>
      <c r="JV18" s="38">
        <v>57.043999633789056</v>
      </c>
      <c r="JW18" s="38">
        <v>59.580643920898439</v>
      </c>
      <c r="JX18" s="38">
        <v>59.447096862792968</v>
      </c>
      <c r="JY18" s="38">
        <v>57.81199890136719</v>
      </c>
      <c r="JZ18" s="38">
        <v>48.896773529052737</v>
      </c>
      <c r="KA18" s="38">
        <v>41.335999679565433</v>
      </c>
      <c r="KB18" s="38">
        <v>41.255483627319336</v>
      </c>
      <c r="KC18" s="38">
        <v>42.230967941284177</v>
      </c>
      <c r="KD18" s="38">
        <v>43.989285125732422</v>
      </c>
      <c r="KE18" s="38">
        <v>46.487096862792967</v>
      </c>
      <c r="KF18" s="38">
        <v>50.228000640869141</v>
      </c>
      <c r="KG18" s="38">
        <v>53.187742156982424</v>
      </c>
      <c r="KH18" s="38">
        <v>61.309999084472651</v>
      </c>
      <c r="KI18" s="38">
        <v>63.285162353515624</v>
      </c>
      <c r="KJ18" s="38">
        <v>62.321290588378901</v>
      </c>
      <c r="KK18" s="38">
        <v>55.873999633789062</v>
      </c>
      <c r="KL18" s="38">
        <v>49.547096862792969</v>
      </c>
      <c r="KM18" s="38">
        <v>42.679999771118162</v>
      </c>
      <c r="KN18" s="38">
        <v>36.610322647094726</v>
      </c>
      <c r="KO18" s="38">
        <v>41.354193725585937</v>
      </c>
      <c r="KP18" s="38">
        <v>42.173103637695313</v>
      </c>
      <c r="KQ18" s="38">
        <v>46.70774215698242</v>
      </c>
      <c r="KR18" s="38">
        <v>49.843999633789061</v>
      </c>
      <c r="KS18" s="38">
        <v>54.128387451171875</v>
      </c>
      <c r="KT18" s="38">
        <v>56.960000915527345</v>
      </c>
      <c r="KU18" s="38">
        <v>59.557418823242188</v>
      </c>
      <c r="KV18" s="38">
        <v>62.170321960449215</v>
      </c>
      <c r="KW18" s="38">
        <v>58.268000183105471</v>
      </c>
      <c r="KX18" s="38">
        <v>48.519354705810542</v>
      </c>
      <c r="KY18" s="38">
        <v>41.582000045776368</v>
      </c>
      <c r="KZ18" s="38">
        <v>38.195483627319334</v>
      </c>
      <c r="LA18" s="38">
        <v>46.469678039550779</v>
      </c>
      <c r="LB18" s="38">
        <v>38.068571624755862</v>
      </c>
      <c r="LC18" s="38">
        <v>41.81290313720703</v>
      </c>
      <c r="LD18" s="38">
        <v>44.23400009155273</v>
      </c>
      <c r="LE18" s="38">
        <v>50.452903137207031</v>
      </c>
      <c r="LF18" s="38">
        <v>55.68800109863281</v>
      </c>
      <c r="LG18" s="38">
        <v>59.865162353515629</v>
      </c>
      <c r="LH18" s="38">
        <v>59.383225097656251</v>
      </c>
      <c r="LI18" s="38">
        <v>59.042000732421869</v>
      </c>
      <c r="LJ18" s="38">
        <v>47.398709411621091</v>
      </c>
      <c r="LK18" s="38">
        <v>34.105999965667728</v>
      </c>
      <c r="LL18" s="38">
        <v>42.521290588378903</v>
      </c>
      <c r="LM18" s="38">
        <v>42.811613235473629</v>
      </c>
      <c r="LN18" s="38">
        <v>38.884999999999998</v>
      </c>
      <c r="LO18" s="38">
        <v>43.27032264709473</v>
      </c>
      <c r="LP18" s="38">
        <v>43.225999679565433</v>
      </c>
      <c r="LQ18" s="38">
        <v>51.904515686035154</v>
      </c>
      <c r="LR18" s="38">
        <v>56.707999267578124</v>
      </c>
      <c r="LS18" s="38">
        <v>58.471612548828119</v>
      </c>
      <c r="LT18" s="38">
        <v>60.451612548828123</v>
      </c>
      <c r="LU18" s="38">
        <v>62.204000549316405</v>
      </c>
      <c r="LV18" s="38">
        <v>54.447742156982422</v>
      </c>
      <c r="LW18" s="38">
        <v>43.34</v>
      </c>
      <c r="LX18" s="38">
        <v>45.128387451171875</v>
      </c>
      <c r="LY18" s="38">
        <v>42.921935195922849</v>
      </c>
      <c r="LZ18" s="38">
        <v>43.513571624755855</v>
      </c>
      <c r="MA18" s="38">
        <v>44.228387451171876</v>
      </c>
      <c r="MB18" s="38">
        <v>48.992000274658203</v>
      </c>
      <c r="MC18" s="38">
        <v>53.210967254638675</v>
      </c>
      <c r="MD18" s="38">
        <v>55.291998901367187</v>
      </c>
      <c r="ME18" s="38">
        <v>60.294837646484375</v>
      </c>
      <c r="MF18" s="38">
        <v>63.110968627929687</v>
      </c>
      <c r="MG18" s="38">
        <v>57.493999633789059</v>
      </c>
      <c r="MH18" s="38">
        <v>50.685160980224609</v>
      </c>
      <c r="MI18" s="38">
        <v>46.327999725341797</v>
      </c>
      <c r="MJ18" s="38">
        <v>40.976774215698242</v>
      </c>
      <c r="MK18" s="38">
        <v>38.927096862792965</v>
      </c>
      <c r="ML18" s="38">
        <v>42.0489656829834</v>
      </c>
      <c r="MM18" s="38">
        <v>43.711612548828128</v>
      </c>
      <c r="MN18" s="38">
        <v>47.041999816894531</v>
      </c>
      <c r="MO18" s="38">
        <v>54.575484313964843</v>
      </c>
      <c r="MP18" s="38">
        <v>59.521998901367184</v>
      </c>
      <c r="MQ18" s="38">
        <v>59.81290313720703</v>
      </c>
      <c r="MR18" s="38">
        <v>61.13096862792969</v>
      </c>
      <c r="MS18" s="38">
        <v>55.75399871826172</v>
      </c>
      <c r="MT18" s="38">
        <v>50.77806411743164</v>
      </c>
      <c r="MU18" s="38">
        <v>44.96</v>
      </c>
      <c r="MV18" s="38">
        <v>40.628386764526368</v>
      </c>
      <c r="MW18" s="38">
        <v>36.720645294189453</v>
      </c>
      <c r="MX18" s="38">
        <v>39.405714187622067</v>
      </c>
      <c r="MY18" s="38">
        <v>42.17290313720703</v>
      </c>
      <c r="MZ18" s="38">
        <v>52.525999908447261</v>
      </c>
      <c r="NA18" s="38">
        <v>51.805806274414067</v>
      </c>
      <c r="NB18" s="38">
        <v>57.206001281738281</v>
      </c>
      <c r="NC18" s="38">
        <v>62.6812905883789</v>
      </c>
      <c r="ND18" s="38">
        <v>63.285162353515624</v>
      </c>
      <c r="NE18" s="38">
        <v>59.833999633789063</v>
      </c>
      <c r="NF18" s="38">
        <v>51.02774215698242</v>
      </c>
      <c r="NG18" s="38">
        <v>42.914000320434567</v>
      </c>
      <c r="NH18" s="38">
        <v>45.970321960449219</v>
      </c>
      <c r="NI18" s="38">
        <v>38.114193725585935</v>
      </c>
      <c r="NJ18" s="38">
        <v>38.35142837524414</v>
      </c>
      <c r="NK18" s="38">
        <v>45.807742156982421</v>
      </c>
      <c r="NL18" s="38">
        <v>51.788000183105467</v>
      </c>
      <c r="NM18" s="38">
        <v>54.894839019775389</v>
      </c>
      <c r="NN18" s="38">
        <v>60.655999450683595</v>
      </c>
      <c r="NO18" s="38">
        <v>63.488387451171874</v>
      </c>
      <c r="NP18" s="38">
        <v>64.835484313964841</v>
      </c>
      <c r="NQ18" s="38">
        <v>58.459999999999994</v>
      </c>
      <c r="NR18" s="38">
        <v>48.798064117431636</v>
      </c>
      <c r="NS18" s="38">
        <v>39.349999771118163</v>
      </c>
      <c r="NT18" s="38">
        <v>37.469677352905272</v>
      </c>
      <c r="NU18" s="38">
        <v>38.189677352905271</v>
      </c>
      <c r="NV18" s="38">
        <v>43.744999999999997</v>
      </c>
      <c r="NW18" s="38">
        <v>41.284516372680663</v>
      </c>
      <c r="NX18" s="38">
        <v>47.845999908447268</v>
      </c>
      <c r="NY18" s="38">
        <v>52.932257843017581</v>
      </c>
      <c r="NZ18" s="38">
        <v>55.634000549316404</v>
      </c>
      <c r="OA18" s="38">
        <v>58.645806274414056</v>
      </c>
      <c r="OB18" s="38">
        <v>60.37612823486328</v>
      </c>
      <c r="OC18" s="38">
        <v>56.91800018310547</v>
      </c>
      <c r="OD18" s="38">
        <v>50.06967803955078</v>
      </c>
      <c r="OE18" s="38">
        <v>47.305999908447262</v>
      </c>
      <c r="OF18" s="38">
        <v>43.421290588378909</v>
      </c>
      <c r="OG18" s="38">
        <v>44.298064117431636</v>
      </c>
      <c r="OH18" s="38">
        <v>43.383448181152346</v>
      </c>
      <c r="OI18" s="38">
        <v>45.151612548828126</v>
      </c>
      <c r="OJ18" s="38">
        <v>49.315999450683591</v>
      </c>
      <c r="OK18" s="38">
        <v>53.030967254638668</v>
      </c>
      <c r="OL18" s="38">
        <v>58.232000732421874</v>
      </c>
      <c r="OM18" s="38">
        <v>59.185806274414063</v>
      </c>
      <c r="ON18" s="38">
        <v>60.759356079101565</v>
      </c>
      <c r="OO18" s="38">
        <v>53.635999450683592</v>
      </c>
      <c r="OP18" s="38">
        <v>48.972257843017573</v>
      </c>
      <c r="OQ18" s="38">
        <v>46.658000183105472</v>
      </c>
      <c r="OR18" s="38">
        <v>39.031613235473635</v>
      </c>
      <c r="OS18" s="38">
        <v>38.456774215698239</v>
      </c>
      <c r="OT18" s="38">
        <v>43.847856750488283</v>
      </c>
      <c r="OU18" s="38">
        <v>45.616129608154296</v>
      </c>
      <c r="OV18" s="38">
        <v>52.22600036621094</v>
      </c>
      <c r="OW18" s="38">
        <v>57.054837646484373</v>
      </c>
      <c r="OX18" s="38">
        <v>60.158000183105472</v>
      </c>
      <c r="OY18" s="38">
        <v>63.412903137207032</v>
      </c>
      <c r="OZ18" s="38">
        <v>64.307096862792974</v>
      </c>
      <c r="PA18" s="38">
        <v>58.867999267578128</v>
      </c>
      <c r="PB18" s="38">
        <v>54.128387451171875</v>
      </c>
      <c r="PC18" s="38">
        <v>45.572000274658201</v>
      </c>
      <c r="PD18" s="38">
        <v>45.43032196044922</v>
      </c>
      <c r="PE18" s="38">
        <v>42.335483627319334</v>
      </c>
      <c r="PF18" s="38">
        <v>34.719285640716549</v>
      </c>
      <c r="PG18" s="38">
        <v>45.488387451171874</v>
      </c>
      <c r="PH18" s="38">
        <v>49.825999908447265</v>
      </c>
      <c r="PI18" s="38">
        <v>52.787096862792964</v>
      </c>
      <c r="PJ18" s="38">
        <v>57.853999633789059</v>
      </c>
      <c r="PK18" s="38">
        <v>61.380643920898436</v>
      </c>
      <c r="PL18" s="38">
        <v>63.81354705810547</v>
      </c>
      <c r="PM18" s="38">
        <v>57.427999267578123</v>
      </c>
      <c r="PN18" s="38">
        <v>50.516773529052735</v>
      </c>
      <c r="PO18" s="38">
        <v>41.024000320434567</v>
      </c>
      <c r="PP18" s="38">
        <v>38.967742156982425</v>
      </c>
      <c r="PQ18" s="38">
        <v>41.564000320434573</v>
      </c>
      <c r="PR18" s="38">
        <v>41.81</v>
      </c>
      <c r="PS18" s="38">
        <v>43.171613235473629</v>
      </c>
      <c r="PT18" s="38">
        <v>52.201999359130859</v>
      </c>
      <c r="PU18" s="38">
        <v>54.848387451171874</v>
      </c>
      <c r="PV18" s="38">
        <v>58.61600036621094</v>
      </c>
      <c r="PW18" s="38">
        <v>59.191612548828125</v>
      </c>
      <c r="PX18" s="38">
        <v>60.289031372070312</v>
      </c>
      <c r="PY18" s="38">
        <v>62.803999633789061</v>
      </c>
      <c r="PZ18" s="38">
        <v>51.457418823242186</v>
      </c>
      <c r="QA18" s="38">
        <v>42.026000137329099</v>
      </c>
      <c r="QB18" s="38">
        <v>40.46</v>
      </c>
      <c r="QC18" s="38">
        <v>33.863870906829831</v>
      </c>
      <c r="QD18" s="38">
        <v>41.27931022644043</v>
      </c>
      <c r="QE18" s="38">
        <v>44.803226470947266</v>
      </c>
      <c r="QF18" s="38">
        <v>50.941999359130861</v>
      </c>
      <c r="QG18" s="38">
        <v>55.74258117675781</v>
      </c>
      <c r="QH18" s="38">
        <v>57.218001098632811</v>
      </c>
      <c r="QI18" s="38">
        <v>60.62</v>
      </c>
      <c r="QJ18" s="38">
        <v>61.014837646484374</v>
      </c>
      <c r="QK18" s="38">
        <v>57.775999450683592</v>
      </c>
      <c r="QL18" s="38">
        <v>48.75161254882812</v>
      </c>
      <c r="QM18" s="38">
        <v>42.44</v>
      </c>
      <c r="QN18" s="38"/>
      <c r="QO18" s="38">
        <v>38.767999725341795</v>
      </c>
      <c r="QP18" s="38">
        <v>43.410714187622069</v>
      </c>
      <c r="QQ18" s="38">
        <v>39.902580490112307</v>
      </c>
      <c r="QR18" s="38">
        <v>49.340000457763672</v>
      </c>
      <c r="QS18" s="38">
        <v>54.494193725585937</v>
      </c>
      <c r="QT18" s="38">
        <v>58.526000366210937</v>
      </c>
      <c r="QU18" s="38">
        <v>61.370000915527342</v>
      </c>
      <c r="QV18" s="38">
        <v>64.73677490234374</v>
      </c>
      <c r="QW18" s="38">
        <v>60.433998718261719</v>
      </c>
      <c r="QX18" s="38">
        <v>50</v>
      </c>
      <c r="QY18" s="38">
        <v>46.975999450683595</v>
      </c>
      <c r="QZ18" s="38">
        <v>43.781290588378909</v>
      </c>
      <c r="RA18" s="38">
        <v>39.426451568603518</v>
      </c>
      <c r="RB18" s="38">
        <v>46.271428375244142</v>
      </c>
      <c r="RC18" s="38">
        <v>45.232903137207032</v>
      </c>
      <c r="RD18" s="38">
        <v>47.935999908447265</v>
      </c>
      <c r="RE18" s="38">
        <v>51.956773529052732</v>
      </c>
      <c r="RF18" s="38">
        <v>56.809999084472651</v>
      </c>
      <c r="RG18" s="38">
        <v>59.865162353515629</v>
      </c>
      <c r="RH18" s="38">
        <v>60.091999816894528</v>
      </c>
      <c r="RI18" s="38">
        <v>55.838000183105464</v>
      </c>
      <c r="RJ18" s="38">
        <v>52.113548431396481</v>
      </c>
      <c r="RK18" s="38">
        <v>45.32</v>
      </c>
      <c r="RL18" s="38">
        <v>38.944516372680667</v>
      </c>
      <c r="RM18" s="38">
        <v>38.840000000000003</v>
      </c>
      <c r="RN18" s="38">
        <v>39.592142562866208</v>
      </c>
      <c r="RO18" s="38">
        <v>41.841935195922851</v>
      </c>
      <c r="RP18" s="38">
        <v>46.04</v>
      </c>
      <c r="RQ18" s="38">
        <v>47.921290588378909</v>
      </c>
      <c r="RR18" s="38">
        <v>56.162000732421873</v>
      </c>
      <c r="RS18" s="38">
        <v>58.291612548828127</v>
      </c>
      <c r="RT18" s="38">
        <v>59.998709411621093</v>
      </c>
      <c r="RU18" s="38">
        <v>55.04</v>
      </c>
      <c r="RV18" s="38">
        <v>49.465806274414064</v>
      </c>
      <c r="RW18" s="38">
        <v>44.461999359130857</v>
      </c>
      <c r="RX18" s="38">
        <v>42.80580627441406</v>
      </c>
      <c r="RY18" s="38">
        <v>37.446451568603514</v>
      </c>
      <c r="RZ18" s="38">
        <v>40.857241592407227</v>
      </c>
      <c r="SA18" s="38">
        <v>43.427096862792965</v>
      </c>
      <c r="SB18" s="38">
        <v>46.231999816894529</v>
      </c>
      <c r="SC18" s="38">
        <v>52.049678039550784</v>
      </c>
      <c r="SD18" s="38">
        <v>56.216001281738279</v>
      </c>
      <c r="SE18" s="38">
        <v>59.110321960449212</v>
      </c>
      <c r="SF18" s="38">
        <v>60.248387451171872</v>
      </c>
      <c r="SG18" s="38">
        <v>55.627999267578126</v>
      </c>
      <c r="SH18" s="38">
        <v>49.790967254638673</v>
      </c>
      <c r="SI18" s="38">
        <v>46.171999359130858</v>
      </c>
      <c r="SJ18" s="38">
        <v>42.254193725585935</v>
      </c>
      <c r="SK18" s="38">
        <v>44.199354705810549</v>
      </c>
      <c r="SL18" s="38">
        <v>41.077142562866214</v>
      </c>
      <c r="SM18" s="38">
        <v>41.487742156982421</v>
      </c>
      <c r="SN18" s="38">
        <v>46.838000183105464</v>
      </c>
      <c r="SO18" s="38">
        <v>49.245160980224611</v>
      </c>
      <c r="SP18" s="38">
        <v>57.602000732421871</v>
      </c>
      <c r="SQ18" s="38">
        <v>58.895484313964843</v>
      </c>
      <c r="SR18" s="38">
        <v>63.43032196044922</v>
      </c>
      <c r="SS18" s="38">
        <v>56.72600036621094</v>
      </c>
      <c r="ST18" s="38">
        <v>48.79225784301758</v>
      </c>
      <c r="SU18" s="38">
        <v>42.164000091552737</v>
      </c>
      <c r="SV18" s="38">
        <v>40.581935195922853</v>
      </c>
      <c r="SW18" s="38">
        <v>41.290322647094726</v>
      </c>
      <c r="SX18" s="38">
        <v>39.283571624755858</v>
      </c>
      <c r="SY18" s="38">
        <v>38.288386764526365</v>
      </c>
      <c r="SZ18" s="38">
        <v>45.253999633789064</v>
      </c>
      <c r="TA18" s="38">
        <v>51.550321960449217</v>
      </c>
      <c r="TB18" s="38">
        <v>56.965999450683597</v>
      </c>
      <c r="TC18" s="38">
        <v>57.844515686035152</v>
      </c>
      <c r="TD18" s="38">
        <v>60.381934509277343</v>
      </c>
      <c r="TE18" s="38">
        <v>57.086000366210939</v>
      </c>
      <c r="TF18" s="38">
        <v>53.269032745361329</v>
      </c>
      <c r="TG18" s="38">
        <v>51.8</v>
      </c>
      <c r="TH18" s="38">
        <v>43.734839019775393</v>
      </c>
      <c r="TI18" s="38">
        <v>45.047096862792969</v>
      </c>
      <c r="TJ18" s="38">
        <v>43.282142562866213</v>
      </c>
      <c r="TK18" s="38">
        <v>41.60387107849121</v>
      </c>
      <c r="TL18" s="38">
        <v>49.148000640869142</v>
      </c>
      <c r="TM18" s="38">
        <v>54.395484313964843</v>
      </c>
      <c r="TN18" s="38">
        <v>57.2</v>
      </c>
      <c r="TO18" s="38">
        <v>61.850968627929689</v>
      </c>
      <c r="TP18" s="38">
        <v>62.820643920898434</v>
      </c>
      <c r="TQ18" s="38">
        <v>58.694000549316407</v>
      </c>
      <c r="TR18" s="38">
        <v>54.53483901977539</v>
      </c>
      <c r="TS18" s="38">
        <v>44.989999542236326</v>
      </c>
      <c r="TT18" s="38">
        <v>43.200645294189457</v>
      </c>
      <c r="TU18" s="38">
        <v>38.456774215698239</v>
      </c>
      <c r="TV18" s="38">
        <v>45.51862045288086</v>
      </c>
      <c r="TW18" s="38">
        <v>43.101935195922849</v>
      </c>
      <c r="TX18" s="38">
        <v>49.825999908447265</v>
      </c>
      <c r="TY18" s="38">
        <v>54.151612548828126</v>
      </c>
      <c r="TZ18" s="38">
        <v>61.268001098632809</v>
      </c>
      <c r="UA18" s="38">
        <v>62.193547058105466</v>
      </c>
      <c r="UB18" s="38">
        <v>67.970968627929693</v>
      </c>
      <c r="UC18" s="38">
        <v>58.045999450683595</v>
      </c>
      <c r="UD18" s="38">
        <v>50.621290588378905</v>
      </c>
      <c r="UE18" s="38">
        <v>44.594000091552736</v>
      </c>
      <c r="UF18" s="38">
        <v>42.410967941284177</v>
      </c>
      <c r="UG18" s="38">
        <v>40.953548431396484</v>
      </c>
      <c r="UH18" s="38">
        <v>41.784285812377931</v>
      </c>
      <c r="UI18" s="38">
        <v>45.366451568603516</v>
      </c>
      <c r="UJ18" s="38">
        <v>50.54</v>
      </c>
      <c r="UK18" s="38">
        <v>59.348387451171874</v>
      </c>
      <c r="UL18" s="38">
        <v>60.290000915527344</v>
      </c>
      <c r="UM18" s="38">
        <v>61.58387176513672</v>
      </c>
      <c r="UN18" s="38">
        <v>63.941290588378905</v>
      </c>
      <c r="UO18" s="38">
        <v>57.313999633789066</v>
      </c>
      <c r="UP18" s="38">
        <v>50.621290588378905</v>
      </c>
      <c r="UQ18" s="38">
        <v>45.769999999999996</v>
      </c>
      <c r="UR18" s="38">
        <v>45.25032196044922</v>
      </c>
      <c r="US18" s="38">
        <v>39.97806480407715</v>
      </c>
      <c r="UT18" s="38">
        <v>40.537142562866208</v>
      </c>
      <c r="UU18" s="38">
        <v>39.589032058715823</v>
      </c>
      <c r="UV18" s="38">
        <v>45.07999954223633</v>
      </c>
      <c r="UW18" s="38">
        <v>51.364515686035155</v>
      </c>
      <c r="UX18" s="38">
        <v>56.3</v>
      </c>
      <c r="UY18" s="38">
        <v>60.573547058105468</v>
      </c>
      <c r="UZ18" s="38">
        <v>57.821290588378901</v>
      </c>
      <c r="VA18" s="38">
        <v>57.15799926757812</v>
      </c>
      <c r="VB18" s="38">
        <v>51.480645294189458</v>
      </c>
      <c r="VC18" s="38">
        <v>34.957999839782715</v>
      </c>
      <c r="VD18" s="38">
        <v>43.54903274536133</v>
      </c>
      <c r="VE18" s="38">
        <v>39.664516372680666</v>
      </c>
      <c r="VF18" s="38">
        <v>38.865714187622068</v>
      </c>
      <c r="VG18" s="38">
        <v>38.16064529418945</v>
      </c>
      <c r="VH18" s="38">
        <v>47.438000640869141</v>
      </c>
      <c r="VI18" s="38">
        <v>51.155484313964848</v>
      </c>
      <c r="VJ18" s="38">
        <v>58.466001281738279</v>
      </c>
      <c r="VK18" s="38">
        <v>60.230968627929684</v>
      </c>
      <c r="VL18" s="38">
        <v>63.198065490722655</v>
      </c>
      <c r="VM18" s="38">
        <v>57.361998901367187</v>
      </c>
      <c r="VN18" s="38">
        <v>49.605160980224611</v>
      </c>
      <c r="VO18" s="38">
        <v>44.108000640869136</v>
      </c>
      <c r="VP18" s="38">
        <v>38.027096862792966</v>
      </c>
      <c r="VQ18" s="38">
        <v>37.10387107849121</v>
      </c>
      <c r="VR18" s="38">
        <v>39.069655456542968</v>
      </c>
      <c r="VS18" s="38">
        <v>41.197419509887695</v>
      </c>
      <c r="VT18" s="38">
        <v>45.398000183105466</v>
      </c>
      <c r="VU18" s="38">
        <v>50.278709411621094</v>
      </c>
      <c r="VV18" s="38">
        <v>53.942000274658199</v>
      </c>
      <c r="VW18" s="38">
        <v>57.745806274414065</v>
      </c>
      <c r="VX18" s="38">
        <v>58.442581176757813</v>
      </c>
      <c r="VY18" s="38">
        <v>55.340000915527341</v>
      </c>
      <c r="VZ18" s="38">
        <v>48.472903137207027</v>
      </c>
      <c r="WA18" s="38">
        <v>42.769999771118165</v>
      </c>
      <c r="WB18" s="38">
        <v>36.436128921508789</v>
      </c>
      <c r="WC18" s="38">
        <v>39.449677352905276</v>
      </c>
      <c r="WD18" s="38">
        <v>38.03</v>
      </c>
      <c r="WE18" s="38">
        <v>38.578709411621091</v>
      </c>
      <c r="WF18" s="38">
        <v>46.574000091552733</v>
      </c>
      <c r="WG18" s="38">
        <v>54.128387451171875</v>
      </c>
      <c r="WH18" s="38">
        <v>58.196001281738276</v>
      </c>
      <c r="WI18" s="38">
        <v>63.314193725585938</v>
      </c>
      <c r="WJ18" s="38">
        <v>61.357418823242185</v>
      </c>
      <c r="WK18" s="38">
        <v>57.96200073242187</v>
      </c>
      <c r="WL18" s="38">
        <v>50.88258117675781</v>
      </c>
      <c r="WM18" s="38">
        <v>44.095999450683593</v>
      </c>
      <c r="WN18" s="38">
        <v>38.805160980224606</v>
      </c>
      <c r="WO18" s="38">
        <v>44.385160980224612</v>
      </c>
      <c r="WP18" s="38">
        <v>45.737856750488277</v>
      </c>
      <c r="WQ18" s="38">
        <v>43.421290588378909</v>
      </c>
      <c r="WR18" s="38">
        <v>48.055999450683593</v>
      </c>
      <c r="WS18" s="38">
        <v>54.616129608154296</v>
      </c>
      <c r="WT18" s="38">
        <v>57.301999816894529</v>
      </c>
      <c r="WU18" s="38">
        <v>58.384515686035158</v>
      </c>
      <c r="WV18" s="38">
        <v>61.287740783691405</v>
      </c>
      <c r="WW18" s="38">
        <v>61.190000915527342</v>
      </c>
      <c r="WX18" s="38">
        <v>50.650321960449219</v>
      </c>
      <c r="WY18" s="38">
        <v>44.461999359130857</v>
      </c>
      <c r="WZ18" s="38">
        <v>41.011613235473632</v>
      </c>
      <c r="XA18" s="38">
        <v>39.200000000000003</v>
      </c>
      <c r="XB18" s="38">
        <v>37.174999999999997</v>
      </c>
      <c r="XC18" s="38">
        <v>42.817419509887699</v>
      </c>
      <c r="XD18" s="38">
        <v>45.66800018310547</v>
      </c>
      <c r="XE18" s="38">
        <v>53.286451568603511</v>
      </c>
      <c r="XF18" s="38">
        <v>57.45199890136719</v>
      </c>
      <c r="XG18" s="38">
        <v>59.905806274414061</v>
      </c>
      <c r="XH18" s="38">
        <v>59.92322509765625</v>
      </c>
      <c r="XI18" s="38">
        <v>56.804000549316406</v>
      </c>
      <c r="XJ18" s="38">
        <v>49.40193588256836</v>
      </c>
      <c r="XK18" s="38">
        <v>39.799999771118166</v>
      </c>
      <c r="XL18" s="38">
        <v>40.326451568603517</v>
      </c>
      <c r="XM18" s="38">
        <v>35.855483970642091</v>
      </c>
      <c r="XN18" s="38">
        <v>42.4089656829834</v>
      </c>
      <c r="XO18" s="38">
        <v>39.670322647094729</v>
      </c>
      <c r="XP18" s="38">
        <v>48.415999450683593</v>
      </c>
      <c r="XQ18" s="38">
        <v>48.362581176757814</v>
      </c>
      <c r="XR18" s="38">
        <v>54.973999633789063</v>
      </c>
      <c r="XS18" s="38">
        <v>57.124515686035153</v>
      </c>
      <c r="XT18" s="38">
        <v>59.766452941894528</v>
      </c>
      <c r="XU18" s="38">
        <v>55.94</v>
      </c>
      <c r="XV18" s="38">
        <v>47.723870391845701</v>
      </c>
      <c r="XW18" s="38">
        <v>43.729999542236328</v>
      </c>
      <c r="XX18" s="38">
        <v>38.683225784301754</v>
      </c>
      <c r="XY18" s="38">
        <v>42.132257843017577</v>
      </c>
      <c r="XZ18" s="38">
        <v>42.690714187622071</v>
      </c>
      <c r="YA18" s="38">
        <v>40.773548431396485</v>
      </c>
      <c r="YB18" s="38">
        <v>44.942000274658199</v>
      </c>
      <c r="YC18" s="38">
        <v>53.147096862792964</v>
      </c>
      <c r="YD18" s="38">
        <v>60.973998718261718</v>
      </c>
      <c r="YE18" s="38">
        <v>63.105162353515624</v>
      </c>
      <c r="YF18" s="38">
        <v>65.19548431396484</v>
      </c>
      <c r="YG18" s="38">
        <v>61.23800018310547</v>
      </c>
      <c r="YH18" s="38">
        <v>53.379354705810542</v>
      </c>
      <c r="YI18" s="38">
        <v>44.96</v>
      </c>
      <c r="YJ18" s="38">
        <v>42.103225784301756</v>
      </c>
      <c r="YK18" s="38">
        <v>46.283870391845703</v>
      </c>
      <c r="YL18" s="38">
        <v>37.618571281433105</v>
      </c>
      <c r="YM18" s="38">
        <v>42.56193519592285</v>
      </c>
      <c r="YN18" s="38">
        <v>47.906000366210939</v>
      </c>
      <c r="YO18" s="38">
        <v>56.979356079101564</v>
      </c>
      <c r="YP18" s="38">
        <v>57.656001281738284</v>
      </c>
      <c r="YQ18" s="38">
        <v>61.380643920898436</v>
      </c>
      <c r="YR18" s="38">
        <v>62.965806274414064</v>
      </c>
      <c r="YS18" s="38">
        <v>59.20399963378906</v>
      </c>
      <c r="YT18" s="38">
        <v>51.178709411621092</v>
      </c>
      <c r="YU18" s="38">
        <v>43.993999633789059</v>
      </c>
      <c r="YV18" s="38">
        <v>43.83354843139648</v>
      </c>
      <c r="YW18" s="38">
        <v>45.099354705810548</v>
      </c>
      <c r="YX18" s="38">
        <v>44.480000457763673</v>
      </c>
      <c r="YY18" s="38">
        <v>46.899354705810545</v>
      </c>
      <c r="YZ18" s="38">
        <v>48.421999359130858</v>
      </c>
      <c r="ZA18" s="38">
        <v>57.037418823242191</v>
      </c>
      <c r="ZB18" s="38">
        <v>60.181999816894532</v>
      </c>
      <c r="ZC18" s="38">
        <v>61.578065490722651</v>
      </c>
      <c r="ZD18" s="38">
        <v>62.292259216308594</v>
      </c>
      <c r="ZE18" s="38">
        <v>56.03600128173828</v>
      </c>
      <c r="ZF18" s="38">
        <v>53.983226470947265</v>
      </c>
      <c r="ZG18" s="38">
        <v>44.8879997253418</v>
      </c>
      <c r="ZH18" s="38">
        <v>41.787500000000001</v>
      </c>
      <c r="ZI18" s="38">
        <v>45.999354705810546</v>
      </c>
      <c r="ZJ18" s="38">
        <v>47.411724090576172</v>
      </c>
      <c r="ZK18" s="38">
        <v>50.193845520019529</v>
      </c>
      <c r="ZL18" s="38">
        <v>51.553999633789061</v>
      </c>
      <c r="ZM18" s="38">
        <v>57.060643920898436</v>
      </c>
      <c r="ZN18" s="38">
        <v>59.935999450683596</v>
      </c>
      <c r="ZO18" s="38">
        <v>63.296774902343749</v>
      </c>
      <c r="ZP18" s="38">
        <v>62.878709411621088</v>
      </c>
      <c r="ZQ18" s="38">
        <v>59.677999267578123</v>
      </c>
      <c r="ZR18" s="38">
        <v>53.25741882324219</v>
      </c>
      <c r="ZS18" s="38">
        <v>47.77399963378906</v>
      </c>
      <c r="ZT18" s="38">
        <v>39.600645294189455</v>
      </c>
      <c r="ZU18" s="38">
        <v>41.56903205871582</v>
      </c>
      <c r="ZV18" s="38">
        <v>41.205714187622071</v>
      </c>
      <c r="ZW18" s="38">
        <v>38.230322647094724</v>
      </c>
      <c r="ZX18" s="38">
        <v>51.53</v>
      </c>
      <c r="ZY18" s="38">
        <v>52.86838745117187</v>
      </c>
      <c r="ZZ18" s="38">
        <v>57.008000183105466</v>
      </c>
      <c r="AAA18" s="38">
        <v>61.421290588378909</v>
      </c>
      <c r="AAB18" s="38">
        <v>62.54774078369141</v>
      </c>
      <c r="AAC18" s="38">
        <v>59.096001281738282</v>
      </c>
      <c r="AAD18" s="38">
        <v>51.887096862792973</v>
      </c>
      <c r="AAE18" s="38">
        <v>42.847999954223631</v>
      </c>
      <c r="AAF18" s="38">
        <v>43.200645294189457</v>
      </c>
      <c r="AAG18" s="38">
        <v>43.101935195922849</v>
      </c>
      <c r="AAH18" s="38">
        <v>39.077857437133787</v>
      </c>
      <c r="AAI18" s="38">
        <v>43.322580490112301</v>
      </c>
      <c r="AAJ18" s="38">
        <v>48.194000091552738</v>
      </c>
      <c r="AAK18" s="38">
        <v>51.161290588378904</v>
      </c>
      <c r="AAL18" s="38">
        <v>57.943999633789062</v>
      </c>
      <c r="AAM18" s="38">
        <v>62.692903137207026</v>
      </c>
      <c r="AAN18" s="38">
        <v>62.698709411621095</v>
      </c>
      <c r="AAO18" s="38">
        <v>62.228000183105465</v>
      </c>
      <c r="AAP18" s="38">
        <v>55.254837646484376</v>
      </c>
      <c r="AAQ18" s="38">
        <v>48.661999816894536</v>
      </c>
      <c r="AAR18" s="38">
        <v>43.781290588378909</v>
      </c>
      <c r="AAS18" s="38">
        <v>42.794000091552732</v>
      </c>
      <c r="AAT18" s="38">
        <v>39.084285812377928</v>
      </c>
      <c r="AAU18" s="38">
        <v>48.478709411621097</v>
      </c>
      <c r="AAV18" s="38">
        <v>48.92</v>
      </c>
      <c r="AAW18" s="38">
        <v>53.849678039550781</v>
      </c>
      <c r="AAX18" s="38">
        <v>58.003998718261712</v>
      </c>
      <c r="AAY18" s="38">
        <v>63.645162353515623</v>
      </c>
      <c r="AAZ18" s="38">
        <v>63.935484313964842</v>
      </c>
    </row>
    <row r="19" spans="2:728" x14ac:dyDescent="0.25">
      <c r="B19" s="37">
        <v>43680</v>
      </c>
      <c r="C19" s="35">
        <v>69.080001831054688</v>
      </c>
      <c r="D19" s="35">
        <v>65.119705200195313</v>
      </c>
      <c r="E19" s="3">
        <v>3.960296630859375</v>
      </c>
      <c r="F19" s="40">
        <v>0.76997578144073486</v>
      </c>
      <c r="H19" t="s">
        <v>496</v>
      </c>
      <c r="I19" t="s">
        <v>497</v>
      </c>
      <c r="J19" s="38">
        <v>59.509998321533203</v>
      </c>
      <c r="K19" s="38">
        <v>139.66999816894531</v>
      </c>
      <c r="L19" s="18"/>
      <c r="M19" s="38">
        <v>33.550322647094724</v>
      </c>
      <c r="N19" s="38">
        <v>40.360689773559571</v>
      </c>
      <c r="O19" s="38">
        <v>38.932903137207035</v>
      </c>
      <c r="P19" s="38">
        <v>47.869999542236329</v>
      </c>
      <c r="Q19" s="38">
        <v>55.254837646484376</v>
      </c>
      <c r="R19" s="38">
        <v>56.624000549316406</v>
      </c>
      <c r="S19" s="38">
        <v>59.214837646484369</v>
      </c>
      <c r="T19" s="38">
        <v>60.138065490722653</v>
      </c>
      <c r="U19" s="38">
        <v>54.001999359130863</v>
      </c>
      <c r="V19" s="38">
        <v>48.229032745361323</v>
      </c>
      <c r="W19" s="38">
        <v>39.06799995422363</v>
      </c>
      <c r="X19" s="38">
        <v>39.281290588378909</v>
      </c>
      <c r="Y19" s="38">
        <v>38.427742156982418</v>
      </c>
      <c r="Z19" s="38">
        <v>35.664285812377926</v>
      </c>
      <c r="AA19" s="38">
        <v>38.619354705810544</v>
      </c>
      <c r="AB19" s="38">
        <v>44.474000549316408</v>
      </c>
      <c r="AC19" s="38">
        <v>54.058709411621095</v>
      </c>
      <c r="AD19" s="38">
        <v>57.668001098632814</v>
      </c>
      <c r="AE19" s="38">
        <v>57.832903137207026</v>
      </c>
      <c r="AF19" s="38">
        <v>58.552903137207025</v>
      </c>
      <c r="AG19" s="38">
        <v>55.85600128173828</v>
      </c>
      <c r="AH19" s="38">
        <v>45.900645294189452</v>
      </c>
      <c r="AI19" s="38">
        <v>35.43800006866455</v>
      </c>
      <c r="AJ19" s="38">
        <v>29.892258014678955</v>
      </c>
      <c r="AK19" s="38">
        <v>32.609677438735964</v>
      </c>
      <c r="AL19" s="38">
        <v>35.439285812377932</v>
      </c>
      <c r="AM19" s="38">
        <v>36.511612892150879</v>
      </c>
      <c r="AN19" s="38">
        <v>45.415999908447262</v>
      </c>
      <c r="AO19" s="38">
        <v>49.779354705810547</v>
      </c>
      <c r="AP19" s="38">
        <v>53.5279997253418</v>
      </c>
      <c r="AQ19" s="38">
        <v>58.779356079101561</v>
      </c>
      <c r="AR19" s="38">
        <v>61.717418823242184</v>
      </c>
      <c r="AS19" s="38">
        <v>54.613999633789064</v>
      </c>
      <c r="AT19" s="38">
        <v>49.976773529052736</v>
      </c>
      <c r="AU19" s="38">
        <v>40.532000274658202</v>
      </c>
      <c r="AV19" s="38">
        <v>34.897419509887698</v>
      </c>
      <c r="AW19" s="38">
        <v>34.932258186340334</v>
      </c>
      <c r="AX19" s="38">
        <v>40.440714187622071</v>
      </c>
      <c r="AY19" s="38">
        <v>37.609032402038572</v>
      </c>
      <c r="AZ19" s="38">
        <v>43.36400032043457</v>
      </c>
      <c r="BA19" s="38">
        <v>54.07032196044922</v>
      </c>
      <c r="BB19" s="38">
        <v>54.175999450683591</v>
      </c>
      <c r="BC19" s="38">
        <v>59.307740783691401</v>
      </c>
      <c r="BD19" s="38">
        <v>62.710321960449221</v>
      </c>
      <c r="BE19" s="38">
        <v>57.43999908447266</v>
      </c>
      <c r="BF19" s="38">
        <v>48.809678039550782</v>
      </c>
      <c r="BG19" s="38">
        <v>34.880000000000003</v>
      </c>
      <c r="BH19" s="38">
        <v>37.823871078491209</v>
      </c>
      <c r="BI19" s="38">
        <v>33.892903308868405</v>
      </c>
      <c r="BJ19" s="38">
        <v>36.785517158508299</v>
      </c>
      <c r="BK19" s="38">
        <v>34.62451620101929</v>
      </c>
      <c r="BL19" s="38">
        <v>41.432000274658201</v>
      </c>
      <c r="BM19" s="38">
        <v>49.094193725585939</v>
      </c>
      <c r="BN19" s="38">
        <v>58.040000915527344</v>
      </c>
      <c r="BO19" s="38">
        <v>58.036128234863284</v>
      </c>
      <c r="BP19" s="38">
        <v>58.599356079101561</v>
      </c>
      <c r="BQ19" s="38">
        <v>55.71200073242187</v>
      </c>
      <c r="BR19" s="38">
        <v>47.526451568603512</v>
      </c>
      <c r="BS19" s="38">
        <v>34.825999965667727</v>
      </c>
      <c r="BT19" s="38">
        <v>25.206451568603516</v>
      </c>
      <c r="BU19" s="38">
        <v>29.323225784301759</v>
      </c>
      <c r="BV19" s="38">
        <v>29.21</v>
      </c>
      <c r="BW19" s="38">
        <v>37.376774215698241</v>
      </c>
      <c r="BX19" s="38">
        <v>44.263999633789062</v>
      </c>
      <c r="BY19" s="38">
        <v>45.56967803955078</v>
      </c>
      <c r="BZ19" s="38">
        <v>50.401999359130855</v>
      </c>
      <c r="CA19" s="38">
        <v>55.899356079101565</v>
      </c>
      <c r="CB19" s="38">
        <v>56.224515686035154</v>
      </c>
      <c r="CC19" s="38">
        <v>53.713999633789058</v>
      </c>
      <c r="CD19" s="38">
        <v>45.709032745361327</v>
      </c>
      <c r="CE19" s="38">
        <v>35.497999839782715</v>
      </c>
      <c r="CF19" s="38">
        <v>28.998064460754396</v>
      </c>
      <c r="CG19" s="38">
        <v>24.207742156982423</v>
      </c>
      <c r="CH19" s="38">
        <v>32.173571431636809</v>
      </c>
      <c r="CI19" s="38">
        <v>32.975483884811403</v>
      </c>
      <c r="CJ19" s="38">
        <v>41.31799995422363</v>
      </c>
      <c r="CK19" s="38">
        <v>45.058709411621095</v>
      </c>
      <c r="CL19" s="38">
        <v>55.790000915527344</v>
      </c>
      <c r="CM19" s="38">
        <v>58.001290588378907</v>
      </c>
      <c r="CN19" s="38">
        <v>55.94</v>
      </c>
      <c r="CO19" s="38">
        <v>52.65800064086914</v>
      </c>
      <c r="CP19" s="38">
        <v>41.470322647094726</v>
      </c>
      <c r="CQ19" s="38">
        <v>33.518000011444094</v>
      </c>
      <c r="CR19" s="38">
        <v>31.372903223037721</v>
      </c>
      <c r="CS19" s="38">
        <v>27.047096862792969</v>
      </c>
      <c r="CT19" s="38">
        <v>32.405000000000001</v>
      </c>
      <c r="CU19" s="38">
        <v>34.142580661773678</v>
      </c>
      <c r="CV19" s="38">
        <v>42.296000137329102</v>
      </c>
      <c r="CW19" s="38">
        <v>49.907096862792969</v>
      </c>
      <c r="CX19" s="38">
        <v>55.418001098632814</v>
      </c>
      <c r="CY19" s="38">
        <v>57.519356079101563</v>
      </c>
      <c r="CZ19" s="38">
        <v>58.68645294189453</v>
      </c>
      <c r="DA19" s="38">
        <v>54.145999908447266</v>
      </c>
      <c r="DB19" s="38">
        <v>47.52064529418945</v>
      </c>
      <c r="DC19" s="38">
        <v>37.148000068664551</v>
      </c>
      <c r="DD19" s="38">
        <v>30.031612892150878</v>
      </c>
      <c r="DE19" s="38">
        <v>25.984516372680666</v>
      </c>
      <c r="DF19" s="38">
        <v>35.035172271728513</v>
      </c>
      <c r="DG19" s="38">
        <v>39.095483627319339</v>
      </c>
      <c r="DH19" s="38">
        <v>39.37400009155273</v>
      </c>
      <c r="DI19" s="38">
        <v>50.301935882568358</v>
      </c>
      <c r="DJ19" s="38">
        <v>56.371998901367185</v>
      </c>
      <c r="DK19" s="38">
        <v>61.13096862792969</v>
      </c>
      <c r="DL19" s="38">
        <v>62.170321960449215</v>
      </c>
      <c r="DM19" s="38">
        <v>52.334000091552738</v>
      </c>
      <c r="DN19" s="38">
        <v>43.816129608154299</v>
      </c>
      <c r="DO19" s="38">
        <v>37.633999862670898</v>
      </c>
      <c r="DP19" s="38">
        <v>26.582580490112306</v>
      </c>
      <c r="DQ19" s="38">
        <v>18.122581176757812</v>
      </c>
      <c r="DR19" s="38">
        <v>31.916428573727607</v>
      </c>
      <c r="DS19" s="38">
        <v>36.105161323547364</v>
      </c>
      <c r="DT19" s="38">
        <v>43.964000091552734</v>
      </c>
      <c r="DU19" s="38">
        <v>51.532903137207029</v>
      </c>
      <c r="DV19" s="38">
        <v>57.415999450683593</v>
      </c>
      <c r="DW19" s="38">
        <v>56.828387451171878</v>
      </c>
      <c r="DX19" s="38">
        <v>56.996774902343745</v>
      </c>
      <c r="DY19" s="38">
        <v>56.330000915527343</v>
      </c>
      <c r="DZ19" s="38">
        <v>50.325160980224609</v>
      </c>
      <c r="EA19" s="38">
        <v>38.095999679565431</v>
      </c>
      <c r="EB19" s="38">
        <v>40.001290588378907</v>
      </c>
      <c r="EC19" s="38">
        <v>30.664516115188597</v>
      </c>
      <c r="ED19" s="38">
        <v>39.071428375244139</v>
      </c>
      <c r="EE19" s="38">
        <v>40.645806274414063</v>
      </c>
      <c r="EF19" s="38">
        <v>42.662000045776367</v>
      </c>
      <c r="EG19" s="38">
        <v>48.078064117431637</v>
      </c>
      <c r="EH19" s="38">
        <v>55.57399871826172</v>
      </c>
      <c r="EI19" s="38">
        <v>59.06967803955078</v>
      </c>
      <c r="EJ19" s="38">
        <v>58.564515686035151</v>
      </c>
      <c r="EK19" s="38">
        <v>53.864000091552732</v>
      </c>
      <c r="EL19" s="38">
        <v>44.826451568603517</v>
      </c>
      <c r="EM19" s="38">
        <v>36.457999954223631</v>
      </c>
      <c r="EN19" s="38">
        <v>26.878709754943849</v>
      </c>
      <c r="EO19" s="38">
        <v>22.814193725585938</v>
      </c>
      <c r="EP19" s="38">
        <v>31.286428589820861</v>
      </c>
      <c r="EQ19" s="38">
        <v>32.394838719367982</v>
      </c>
      <c r="ER19" s="38">
        <v>37.556000022888185</v>
      </c>
      <c r="ES19" s="38">
        <v>44.187742156982424</v>
      </c>
      <c r="ET19" s="38">
        <v>55.430000915527344</v>
      </c>
      <c r="EU19" s="38">
        <v>58.88967803955078</v>
      </c>
      <c r="EV19" s="38">
        <v>59.447096862792968</v>
      </c>
      <c r="EW19" s="38">
        <v>52.97</v>
      </c>
      <c r="EX19" s="38">
        <v>45.900645294189452</v>
      </c>
      <c r="EY19" s="38">
        <v>37.1660001373291</v>
      </c>
      <c r="EZ19" s="38">
        <v>29.619354877471924</v>
      </c>
      <c r="FA19" s="38">
        <v>23.534193725585936</v>
      </c>
      <c r="FB19" s="38">
        <v>28.623448181152344</v>
      </c>
      <c r="FC19" s="38">
        <v>32.394838719367982</v>
      </c>
      <c r="FD19" s="38">
        <v>36.650000114440914</v>
      </c>
      <c r="FE19" s="38">
        <v>46.452257843017577</v>
      </c>
      <c r="FF19" s="38">
        <v>53.095999450683593</v>
      </c>
      <c r="FG19" s="38">
        <v>63.877418823242188</v>
      </c>
      <c r="FH19" s="38">
        <v>58.442581176757813</v>
      </c>
      <c r="FI19" s="38">
        <v>53.96</v>
      </c>
      <c r="FJ19" s="38">
        <v>46.27806411743164</v>
      </c>
      <c r="FK19" s="38">
        <v>39.5420002746582</v>
      </c>
      <c r="FL19" s="38">
        <v>29.642580661773682</v>
      </c>
      <c r="FM19" s="38">
        <v>27.134193382263184</v>
      </c>
      <c r="FN19" s="38">
        <v>34.815714359283447</v>
      </c>
      <c r="FO19" s="38">
        <v>36.96451602935791</v>
      </c>
      <c r="FP19" s="38">
        <v>42.77599967956543</v>
      </c>
      <c r="FQ19" s="38">
        <v>49.593548431396485</v>
      </c>
      <c r="FR19" s="38">
        <v>55.591999816894528</v>
      </c>
      <c r="FS19" s="38">
        <v>57.188387451171877</v>
      </c>
      <c r="FT19" s="38">
        <v>57.130321960449223</v>
      </c>
      <c r="FU19" s="38">
        <v>55.262000732421875</v>
      </c>
      <c r="FV19" s="38">
        <v>46.115484313964842</v>
      </c>
      <c r="FW19" s="38">
        <v>33.565999965667721</v>
      </c>
      <c r="FX19" s="38">
        <v>35.147096862792971</v>
      </c>
      <c r="FY19" s="38">
        <v>24.045160980224608</v>
      </c>
      <c r="FZ19" s="38">
        <v>34.07</v>
      </c>
      <c r="GA19" s="38">
        <v>35.129677352905276</v>
      </c>
      <c r="GB19" s="38">
        <v>42.158000183105472</v>
      </c>
      <c r="GC19" s="38">
        <v>49.96516098022461</v>
      </c>
      <c r="GD19" s="38">
        <v>54.595999908447268</v>
      </c>
      <c r="GE19" s="38">
        <v>57.589031372070309</v>
      </c>
      <c r="GF19" s="38">
        <v>60.73612823486328</v>
      </c>
      <c r="GG19" s="38">
        <v>57.031999816894526</v>
      </c>
      <c r="GH19" s="38">
        <v>46.510321960449218</v>
      </c>
      <c r="GI19" s="38">
        <v>39.914000091552737</v>
      </c>
      <c r="GJ19" s="38">
        <v>36.558064460754395</v>
      </c>
      <c r="GK19" s="38">
        <v>29.218709754943848</v>
      </c>
      <c r="GL19" s="38">
        <v>31.646428568363191</v>
      </c>
      <c r="GM19" s="38">
        <v>36.523225784301758</v>
      </c>
      <c r="GN19" s="38">
        <v>40.37599990844727</v>
      </c>
      <c r="GO19" s="38">
        <v>49.512257843017579</v>
      </c>
      <c r="GP19" s="38">
        <v>51.074000091552733</v>
      </c>
      <c r="GQ19" s="38">
        <v>58.994193725585937</v>
      </c>
      <c r="GR19" s="38">
        <v>58.738709411621087</v>
      </c>
      <c r="GS19" s="38">
        <v>53.965999908447266</v>
      </c>
      <c r="GT19" s="38">
        <v>46.22</v>
      </c>
      <c r="GU19" s="38">
        <v>32.99</v>
      </c>
      <c r="GV19" s="38">
        <v>30.391612892150878</v>
      </c>
      <c r="GW19" s="38">
        <v>33.3645161151886</v>
      </c>
      <c r="GX19" s="38">
        <v>31.788965511322022</v>
      </c>
      <c r="GY19" s="38">
        <v>37.10387107849121</v>
      </c>
      <c r="GZ19" s="38">
        <v>44.2220002746582</v>
      </c>
      <c r="HA19" s="38">
        <v>45.993548431396484</v>
      </c>
      <c r="HB19" s="38">
        <v>54.781999816894526</v>
      </c>
      <c r="HC19" s="38">
        <v>62.25741882324219</v>
      </c>
      <c r="HD19" s="38">
        <v>59.615484313964842</v>
      </c>
      <c r="HE19" s="38">
        <v>55.094000549316405</v>
      </c>
      <c r="HF19" s="38">
        <v>45.74967803955078</v>
      </c>
      <c r="HG19" s="38">
        <v>44.312000274658203</v>
      </c>
      <c r="HH19" s="38">
        <v>38.34064529418945</v>
      </c>
      <c r="HI19" s="38">
        <v>39.838709411621096</v>
      </c>
      <c r="HJ19" s="38">
        <v>42.812857437133786</v>
      </c>
      <c r="HK19" s="38">
        <v>39.519354705810549</v>
      </c>
      <c r="HL19" s="38">
        <v>43.813999633789066</v>
      </c>
      <c r="HM19" s="38">
        <v>50.650321960449219</v>
      </c>
      <c r="HN19" s="38">
        <v>57.65</v>
      </c>
      <c r="HO19" s="38">
        <v>61.165806274414066</v>
      </c>
      <c r="HP19" s="38">
        <v>62.385162353515625</v>
      </c>
      <c r="HQ19" s="38">
        <v>57.794000549316408</v>
      </c>
      <c r="HR19" s="38">
        <v>47.677418823242185</v>
      </c>
      <c r="HS19" s="38">
        <v>34.56799995422363</v>
      </c>
      <c r="HT19" s="38">
        <v>25.357419509887695</v>
      </c>
      <c r="HU19" s="38">
        <v>32.174193543195727</v>
      </c>
      <c r="HV19" s="38">
        <v>40.427857437133788</v>
      </c>
      <c r="HW19" s="38">
        <v>39.025806274414066</v>
      </c>
      <c r="HX19" s="38">
        <v>48.008000183105466</v>
      </c>
      <c r="HY19" s="38">
        <v>50.557418823242188</v>
      </c>
      <c r="HZ19" s="38">
        <v>54.41</v>
      </c>
      <c r="IA19" s="38">
        <v>57.44387176513672</v>
      </c>
      <c r="IB19" s="38">
        <v>62.54774078369141</v>
      </c>
      <c r="IC19" s="38">
        <v>55.603999633789059</v>
      </c>
      <c r="ID19" s="38">
        <v>47.770321960449216</v>
      </c>
      <c r="IE19" s="38">
        <v>37.640000114440916</v>
      </c>
      <c r="IF19" s="38">
        <v>34.607096691131595</v>
      </c>
      <c r="IG19" s="38">
        <v>29.84</v>
      </c>
      <c r="IH19" s="38">
        <v>27.114285812377929</v>
      </c>
      <c r="II19" s="38">
        <v>39.362580490112308</v>
      </c>
      <c r="IJ19" s="38">
        <v>44.660000457763672</v>
      </c>
      <c r="IK19" s="38">
        <v>50.354193725585937</v>
      </c>
      <c r="IL19" s="38">
        <v>54.224000091552732</v>
      </c>
      <c r="IM19" s="38">
        <v>61.554837646484373</v>
      </c>
      <c r="IN19" s="38">
        <v>61.787096862792964</v>
      </c>
      <c r="IO19" s="38">
        <v>57.751999816894525</v>
      </c>
      <c r="IP19" s="38">
        <v>50.940645294189451</v>
      </c>
      <c r="IQ19" s="38">
        <v>43.964000091552734</v>
      </c>
      <c r="IR19" s="38">
        <v>33.230967769622801</v>
      </c>
      <c r="IS19" s="38">
        <v>30.861935453414915</v>
      </c>
      <c r="IT19" s="38">
        <v>41.614482498168947</v>
      </c>
      <c r="IU19" s="38">
        <v>40.843225784301758</v>
      </c>
      <c r="IV19" s="38">
        <v>46.951999816894528</v>
      </c>
      <c r="IW19" s="38">
        <v>52.136773529052732</v>
      </c>
      <c r="IX19" s="38">
        <v>57.571999816894532</v>
      </c>
      <c r="IY19" s="38">
        <v>61.043871765136714</v>
      </c>
      <c r="IZ19" s="38">
        <v>60.44</v>
      </c>
      <c r="JA19" s="38">
        <v>55.982000732421874</v>
      </c>
      <c r="JB19" s="38">
        <v>51.056773529052734</v>
      </c>
      <c r="JC19" s="38">
        <v>44.120000457763673</v>
      </c>
      <c r="JD19" s="38">
        <v>32.59806450366974</v>
      </c>
      <c r="JE19" s="38">
        <v>45.203870391845705</v>
      </c>
      <c r="JF19" s="38">
        <v>39.257857437133787</v>
      </c>
      <c r="JG19" s="38">
        <v>46.09806411743164</v>
      </c>
      <c r="JH19" s="38">
        <v>46.411999816894529</v>
      </c>
      <c r="JI19" s="38">
        <v>58.250968627929687</v>
      </c>
      <c r="JJ19" s="38">
        <v>59.468001098632811</v>
      </c>
      <c r="JK19" s="38">
        <v>60.602581176757809</v>
      </c>
      <c r="JL19" s="38">
        <v>60.544515686035155</v>
      </c>
      <c r="JM19" s="38">
        <v>55.892000732421877</v>
      </c>
      <c r="JN19" s="38">
        <v>49.866451568603516</v>
      </c>
      <c r="JO19" s="38">
        <v>41.281999816894533</v>
      </c>
      <c r="JP19" s="38">
        <v>33.300645122528074</v>
      </c>
      <c r="JQ19" s="38">
        <v>26.878709754943849</v>
      </c>
      <c r="JR19" s="38">
        <v>31.749285705089569</v>
      </c>
      <c r="JS19" s="38">
        <v>36.947096862792968</v>
      </c>
      <c r="JT19" s="38">
        <v>39.433999862670902</v>
      </c>
      <c r="JU19" s="38">
        <v>47.259354705810544</v>
      </c>
      <c r="JV19" s="38">
        <v>54.458000640869145</v>
      </c>
      <c r="JW19" s="38">
        <v>58.92451568603515</v>
      </c>
      <c r="JX19" s="38">
        <v>57.861934509277347</v>
      </c>
      <c r="JY19" s="38">
        <v>54.86</v>
      </c>
      <c r="JZ19" s="38">
        <v>45.366451568603516</v>
      </c>
      <c r="KA19" s="38">
        <v>36.878000068664548</v>
      </c>
      <c r="KB19" s="38">
        <v>36.378064460754395</v>
      </c>
      <c r="KC19" s="38">
        <v>35.79161289215088</v>
      </c>
      <c r="KD19" s="38">
        <v>38.22285743713379</v>
      </c>
      <c r="KE19" s="38">
        <v>44.274839019775392</v>
      </c>
      <c r="KF19" s="38">
        <v>45.728000640869141</v>
      </c>
      <c r="KG19" s="38">
        <v>51.44</v>
      </c>
      <c r="KH19" s="38">
        <v>59.660000915527341</v>
      </c>
      <c r="KI19" s="38">
        <v>61.572259216308595</v>
      </c>
      <c r="KJ19" s="38">
        <v>59.772259216308598</v>
      </c>
      <c r="KK19" s="38">
        <v>53.365999450683589</v>
      </c>
      <c r="KL19" s="38">
        <v>45.540645294189453</v>
      </c>
      <c r="KM19" s="38">
        <v>38.012000274658206</v>
      </c>
      <c r="KN19" s="38">
        <v>29.282580661773682</v>
      </c>
      <c r="KO19" s="38">
        <v>35.536128921508791</v>
      </c>
      <c r="KP19" s="38">
        <v>36.692413864135744</v>
      </c>
      <c r="KQ19" s="38">
        <v>43.427096862792965</v>
      </c>
      <c r="KR19" s="38">
        <v>46.243999633789059</v>
      </c>
      <c r="KS19" s="38">
        <v>51.085806274414061</v>
      </c>
      <c r="KT19" s="38">
        <v>55.106000366210935</v>
      </c>
      <c r="KU19" s="38">
        <v>57.060643920898436</v>
      </c>
      <c r="KV19" s="38">
        <v>60.76516235351562</v>
      </c>
      <c r="KW19" s="38">
        <v>57.721998901367186</v>
      </c>
      <c r="KX19" s="38">
        <v>47.218709411621091</v>
      </c>
      <c r="KY19" s="38">
        <v>36.290000114440915</v>
      </c>
      <c r="KZ19" s="38">
        <v>32.801290330886843</v>
      </c>
      <c r="LA19" s="38">
        <v>40.75612892150879</v>
      </c>
      <c r="LB19" s="38">
        <v>33.144285726547238</v>
      </c>
      <c r="LC19" s="38">
        <v>38.54967735290527</v>
      </c>
      <c r="LD19" s="38">
        <v>39.655999908447264</v>
      </c>
      <c r="LE19" s="38">
        <v>47.12580627441406</v>
      </c>
      <c r="LF19" s="38">
        <v>52.064000091552735</v>
      </c>
      <c r="LG19" s="38">
        <v>56.387096862792973</v>
      </c>
      <c r="LH19" s="38">
        <v>58.285806274414057</v>
      </c>
      <c r="LI19" s="38">
        <v>55.598001098632807</v>
      </c>
      <c r="LJ19" s="38">
        <v>43.682581176757814</v>
      </c>
      <c r="LK19" s="38">
        <v>28.945999908447266</v>
      </c>
      <c r="LL19" s="38">
        <v>38.06193519592285</v>
      </c>
      <c r="LM19" s="38">
        <v>38.079354705810545</v>
      </c>
      <c r="LN19" s="38">
        <v>37.94</v>
      </c>
      <c r="LO19" s="38">
        <v>40.041935195922854</v>
      </c>
      <c r="LP19" s="38">
        <v>41.300000228881835</v>
      </c>
      <c r="LQ19" s="38">
        <v>50.63290313720703</v>
      </c>
      <c r="LR19" s="38">
        <v>56.563998718261715</v>
      </c>
      <c r="LS19" s="38">
        <v>59.197418823242188</v>
      </c>
      <c r="LT19" s="38">
        <v>57.321934509277341</v>
      </c>
      <c r="LU19" s="38">
        <v>58.694000549316407</v>
      </c>
      <c r="LV19" s="38">
        <v>50.650321960449219</v>
      </c>
      <c r="LW19" s="38">
        <v>37.970000228881837</v>
      </c>
      <c r="LX19" s="38">
        <v>39.79225784301758</v>
      </c>
      <c r="LY19" s="38">
        <v>37.643871078491209</v>
      </c>
      <c r="LZ19" s="38">
        <v>39.45714256286621</v>
      </c>
      <c r="MA19" s="38">
        <v>39.92</v>
      </c>
      <c r="MB19" s="38">
        <v>46.237999725341794</v>
      </c>
      <c r="MC19" s="38">
        <v>51.201935882568364</v>
      </c>
      <c r="MD19" s="38">
        <v>52.964000091552734</v>
      </c>
      <c r="ME19" s="38">
        <v>59.67354705810547</v>
      </c>
      <c r="MF19" s="38">
        <v>62.971612548828119</v>
      </c>
      <c r="MG19" s="38">
        <v>53.78</v>
      </c>
      <c r="MH19" s="38">
        <v>48.530967254638668</v>
      </c>
      <c r="MI19" s="38">
        <v>42.457999725341793</v>
      </c>
      <c r="MJ19" s="38">
        <v>35.303871078491213</v>
      </c>
      <c r="MK19" s="38">
        <v>32.365806446075439</v>
      </c>
      <c r="ML19" s="38">
        <v>37.555172271728516</v>
      </c>
      <c r="MM19" s="38">
        <v>41.162580490112305</v>
      </c>
      <c r="MN19" s="38">
        <v>45.86</v>
      </c>
      <c r="MO19" s="38">
        <v>51.840645294189457</v>
      </c>
      <c r="MP19" s="38">
        <v>58.028001098632814</v>
      </c>
      <c r="MQ19" s="38">
        <v>58.11161254882812</v>
      </c>
      <c r="MR19" s="38">
        <v>57.780643920898441</v>
      </c>
      <c r="MS19" s="38">
        <v>54.218000183105467</v>
      </c>
      <c r="MT19" s="38">
        <v>47.3</v>
      </c>
      <c r="MU19" s="38">
        <v>39.638000183105468</v>
      </c>
      <c r="MV19" s="38">
        <v>34.73483867645264</v>
      </c>
      <c r="MW19" s="38">
        <v>28.876128921508791</v>
      </c>
      <c r="MX19" s="38">
        <v>32.475714273452759</v>
      </c>
      <c r="MY19" s="38">
        <v>37.614838676452635</v>
      </c>
      <c r="MZ19" s="38">
        <v>48.667999725341801</v>
      </c>
      <c r="NA19" s="38">
        <v>50.731612548828124</v>
      </c>
      <c r="NB19" s="38">
        <v>56.576001281738279</v>
      </c>
      <c r="NC19" s="38">
        <v>62.094837646484379</v>
      </c>
      <c r="ND19" s="38">
        <v>62.361934509277347</v>
      </c>
      <c r="NE19" s="38">
        <v>56.911998901367184</v>
      </c>
      <c r="NF19" s="38">
        <v>47.781935882568362</v>
      </c>
      <c r="NG19" s="38">
        <v>34.441999988555906</v>
      </c>
      <c r="NH19" s="38">
        <v>40.849032058715821</v>
      </c>
      <c r="NI19" s="38">
        <v>32</v>
      </c>
      <c r="NJ19" s="38">
        <v>31.003571453094484</v>
      </c>
      <c r="NK19" s="38">
        <v>41.737419509887694</v>
      </c>
      <c r="NL19" s="38">
        <v>50.941999359130861</v>
      </c>
      <c r="NM19" s="38">
        <v>54.081935882568359</v>
      </c>
      <c r="NN19" s="38">
        <v>58.796000366210933</v>
      </c>
      <c r="NO19" s="38">
        <v>61.525806274414066</v>
      </c>
      <c r="NP19" s="38">
        <v>63.459356079101561</v>
      </c>
      <c r="NQ19" s="38">
        <v>56.858001098632812</v>
      </c>
      <c r="NR19" s="38">
        <v>46.690321960449218</v>
      </c>
      <c r="NS19" s="38">
        <v>32.36</v>
      </c>
      <c r="NT19" s="38">
        <v>31.576129050254821</v>
      </c>
      <c r="NU19" s="38">
        <v>29.805161323547363</v>
      </c>
      <c r="NV19" s="38">
        <v>38.396428375244142</v>
      </c>
      <c r="NW19" s="38">
        <v>38.723871078491214</v>
      </c>
      <c r="NX19" s="38">
        <v>43.999999542236324</v>
      </c>
      <c r="NY19" s="38">
        <v>50.609678039550779</v>
      </c>
      <c r="NZ19" s="38">
        <v>57.247999267578123</v>
      </c>
      <c r="OA19" s="38">
        <v>59.661934509277344</v>
      </c>
      <c r="OB19" s="38">
        <v>59.220643920898439</v>
      </c>
      <c r="OC19" s="38">
        <v>55.118000183105465</v>
      </c>
      <c r="OD19" s="38">
        <v>47.09096725463867</v>
      </c>
      <c r="OE19" s="38">
        <v>41.4860001373291</v>
      </c>
      <c r="OF19" s="38">
        <v>38.323225784301755</v>
      </c>
      <c r="OG19" s="38">
        <v>39.124516372680667</v>
      </c>
      <c r="OH19" s="38">
        <v>37.387586135864254</v>
      </c>
      <c r="OI19" s="38">
        <v>40.36709686279297</v>
      </c>
      <c r="OJ19" s="38">
        <v>46.771999816894528</v>
      </c>
      <c r="OK19" s="38">
        <v>52.775484313964839</v>
      </c>
      <c r="OL19" s="38">
        <v>59.456001281738281</v>
      </c>
      <c r="OM19" s="38">
        <v>59.267096862792968</v>
      </c>
      <c r="ON19" s="38">
        <v>57.728387451171869</v>
      </c>
      <c r="OO19" s="38">
        <v>51.019999542236327</v>
      </c>
      <c r="OP19" s="38">
        <v>43.032257843017575</v>
      </c>
      <c r="OQ19" s="38">
        <v>41.534000091552734</v>
      </c>
      <c r="OR19" s="38">
        <v>31.610967726707457</v>
      </c>
      <c r="OS19" s="38">
        <v>29.073548431396485</v>
      </c>
      <c r="OT19" s="38">
        <v>36.667142906188964</v>
      </c>
      <c r="OU19" s="38">
        <v>41.255483627319336</v>
      </c>
      <c r="OV19" s="38">
        <v>51.001999816894532</v>
      </c>
      <c r="OW19" s="38">
        <v>55.893547058105469</v>
      </c>
      <c r="OX19" s="38">
        <v>60.056000366210938</v>
      </c>
      <c r="OY19" s="38">
        <v>64.545162353515622</v>
      </c>
      <c r="OZ19" s="38">
        <v>62.588387451171869</v>
      </c>
      <c r="PA19" s="38">
        <v>55.729999084472652</v>
      </c>
      <c r="PB19" s="38">
        <v>51.004515686035155</v>
      </c>
      <c r="PC19" s="38">
        <v>40.88599967956543</v>
      </c>
      <c r="PD19" s="38">
        <v>38.375483627319333</v>
      </c>
      <c r="PE19" s="38">
        <v>33.585161323547361</v>
      </c>
      <c r="PF19" s="38">
        <v>30.283571453094481</v>
      </c>
      <c r="PG19" s="38">
        <v>40.645806274414063</v>
      </c>
      <c r="PH19" s="38">
        <v>48.571999816894532</v>
      </c>
      <c r="PI19" s="38">
        <v>51.544515686035155</v>
      </c>
      <c r="PJ19" s="38">
        <v>59.288001098632812</v>
      </c>
      <c r="PK19" s="38">
        <v>62.449031372070309</v>
      </c>
      <c r="PL19" s="38">
        <v>63.180643920898433</v>
      </c>
      <c r="PM19" s="38">
        <v>56.828000183105466</v>
      </c>
      <c r="PN19" s="38">
        <v>46.190967254638672</v>
      </c>
      <c r="PO19" s="38">
        <v>34.010000057220459</v>
      </c>
      <c r="PP19" s="38">
        <v>32.121935485601426</v>
      </c>
      <c r="PQ19" s="38">
        <v>31.73870966911316</v>
      </c>
      <c r="PR19" s="38">
        <v>35.825000000000003</v>
      </c>
      <c r="PS19" s="38">
        <v>37.765806274414061</v>
      </c>
      <c r="PT19" s="38">
        <v>49.892000274658201</v>
      </c>
      <c r="PU19" s="38">
        <v>54.616129608154296</v>
      </c>
      <c r="PV19" s="38">
        <v>57.806000366210938</v>
      </c>
      <c r="PW19" s="38">
        <v>59.476128234863282</v>
      </c>
      <c r="PX19" s="38">
        <v>59.789678039550779</v>
      </c>
      <c r="PY19" s="38">
        <v>60.04999908447266</v>
      </c>
      <c r="PZ19" s="38">
        <v>49.129032745361329</v>
      </c>
      <c r="QA19" s="38">
        <v>38.870000228881835</v>
      </c>
      <c r="QB19" s="38">
        <v>34.351612892150882</v>
      </c>
      <c r="QC19" s="38">
        <v>23.923225784301756</v>
      </c>
      <c r="QD19" s="38">
        <v>36.555862045288087</v>
      </c>
      <c r="QE19" s="38">
        <v>41.330967941284179</v>
      </c>
      <c r="QF19" s="38">
        <v>49.207999725341793</v>
      </c>
      <c r="QG19" s="38">
        <v>56.491612548828122</v>
      </c>
      <c r="QH19" s="38">
        <v>57.860000915527344</v>
      </c>
      <c r="QI19" s="38">
        <v>62.385162353515625</v>
      </c>
      <c r="QJ19" s="38">
        <v>59.9</v>
      </c>
      <c r="QK19" s="38">
        <v>56.624000549316406</v>
      </c>
      <c r="QL19" s="38">
        <v>44.350321960449222</v>
      </c>
      <c r="QM19" s="38">
        <v>38.365999679565427</v>
      </c>
      <c r="QN19" s="38">
        <v>30.780645122528075</v>
      </c>
      <c r="QO19" s="38">
        <v>33.52129024505615</v>
      </c>
      <c r="QP19" s="38">
        <v>39.604999999999997</v>
      </c>
      <c r="QQ19" s="38">
        <v>37.957419509887693</v>
      </c>
      <c r="QR19" s="38">
        <v>49.178000183105468</v>
      </c>
      <c r="QS19" s="38">
        <v>56.003871765136722</v>
      </c>
      <c r="QT19" s="38">
        <v>62.377999267578119</v>
      </c>
      <c r="QU19" s="38">
        <v>62.599999999999994</v>
      </c>
      <c r="QV19" s="38">
        <v>65.526452941894533</v>
      </c>
      <c r="QW19" s="38">
        <v>60.494000549316404</v>
      </c>
      <c r="QX19" s="38">
        <v>48.258064117431644</v>
      </c>
      <c r="QY19" s="38">
        <v>41.564000320434573</v>
      </c>
      <c r="QZ19" s="38">
        <v>38.671613235473629</v>
      </c>
      <c r="RA19" s="38">
        <v>33.480645122528074</v>
      </c>
      <c r="RB19" s="38">
        <v>42.748571624755861</v>
      </c>
      <c r="RC19" s="38">
        <v>42.62580627441406</v>
      </c>
      <c r="RD19" s="38">
        <v>45.607999725341799</v>
      </c>
      <c r="RE19" s="38">
        <v>50.185806274414063</v>
      </c>
      <c r="RF19" s="38">
        <v>56.936001281738285</v>
      </c>
      <c r="RG19" s="38">
        <v>58.250968627929687</v>
      </c>
      <c r="RH19" s="38">
        <v>58.50645294189453</v>
      </c>
      <c r="RI19" s="38">
        <v>52.772000274658204</v>
      </c>
      <c r="RJ19" s="38">
        <v>50.06967803955078</v>
      </c>
      <c r="RK19" s="38">
        <v>39.037999725341798</v>
      </c>
      <c r="RL19" s="38">
        <v>32.284516136646268</v>
      </c>
      <c r="RM19" s="38">
        <v>31.146451654434205</v>
      </c>
      <c r="RN19" s="38">
        <v>33.671428546905517</v>
      </c>
      <c r="RO19" s="38">
        <v>37.28387107849121</v>
      </c>
      <c r="RP19" s="38">
        <v>41.737999725341794</v>
      </c>
      <c r="RQ19" s="38">
        <v>48.838709411621096</v>
      </c>
      <c r="RR19" s="38">
        <v>57.668001098632814</v>
      </c>
      <c r="RS19" s="38">
        <v>59.185806274414063</v>
      </c>
      <c r="RT19" s="38">
        <v>60.637418823242186</v>
      </c>
      <c r="RU19" s="38">
        <v>52.16</v>
      </c>
      <c r="RV19" s="38">
        <v>44.919354705810548</v>
      </c>
      <c r="RW19" s="38">
        <v>37.238000068664547</v>
      </c>
      <c r="RX19" s="38">
        <v>35.036774215698244</v>
      </c>
      <c r="RY19" s="38">
        <v>30.763225784301756</v>
      </c>
      <c r="RZ19" s="38">
        <v>37.306896705627437</v>
      </c>
      <c r="SA19" s="38">
        <v>39.74</v>
      </c>
      <c r="SB19" s="38">
        <v>44.701999816894528</v>
      </c>
      <c r="SC19" s="38">
        <v>52.252903137207028</v>
      </c>
      <c r="SD19" s="38">
        <v>57.103998718261721</v>
      </c>
      <c r="SE19" s="38">
        <v>58.343871765136718</v>
      </c>
      <c r="SF19" s="38">
        <v>59.801290588378905</v>
      </c>
      <c r="SG19" s="38">
        <v>53.51</v>
      </c>
      <c r="SH19" s="38">
        <v>46.876129608154294</v>
      </c>
      <c r="SI19" s="38">
        <v>41.756000137329103</v>
      </c>
      <c r="SJ19" s="38">
        <v>36.935483970642089</v>
      </c>
      <c r="SK19" s="38">
        <v>40.837419509887695</v>
      </c>
      <c r="SL19" s="38">
        <v>36.969285812377933</v>
      </c>
      <c r="SM19" s="38">
        <v>38.149032058715818</v>
      </c>
      <c r="SN19" s="38">
        <v>44.324000091552733</v>
      </c>
      <c r="SO19" s="38">
        <v>48.699354705810549</v>
      </c>
      <c r="SP19" s="38">
        <v>57.590000915527341</v>
      </c>
      <c r="SQ19" s="38">
        <v>57.501934509277348</v>
      </c>
      <c r="SR19" s="38">
        <v>61.06129058837891</v>
      </c>
      <c r="SS19" s="38">
        <v>55.513999633789062</v>
      </c>
      <c r="ST19" s="38">
        <v>45.087742156982422</v>
      </c>
      <c r="SU19" s="38">
        <v>37.423999977111819</v>
      </c>
      <c r="SV19" s="38">
        <v>33.556129093170163</v>
      </c>
      <c r="SW19" s="38">
        <v>35.321290245056154</v>
      </c>
      <c r="SX19" s="38">
        <v>34.712857093811039</v>
      </c>
      <c r="SY19" s="38">
        <v>35.251612892150881</v>
      </c>
      <c r="SZ19" s="38">
        <v>40.80800018310547</v>
      </c>
      <c r="TA19" s="38">
        <v>52.618709411621097</v>
      </c>
      <c r="TB19" s="38">
        <v>55.766001281738284</v>
      </c>
      <c r="TC19" s="38">
        <v>59.481934509277337</v>
      </c>
      <c r="TD19" s="38">
        <v>59.371612548828125</v>
      </c>
      <c r="TE19" s="38">
        <v>55.418001098632814</v>
      </c>
      <c r="TF19" s="38">
        <v>50.133548431396484</v>
      </c>
      <c r="TG19" s="38">
        <v>46.286000366210935</v>
      </c>
      <c r="TH19" s="38">
        <v>36.569677352905273</v>
      </c>
      <c r="TI19" s="38">
        <v>38.201290588378903</v>
      </c>
      <c r="TJ19" s="38">
        <v>39.058571624755857</v>
      </c>
      <c r="TK19" s="38">
        <v>39.530967941284182</v>
      </c>
      <c r="TL19" s="38">
        <v>48.704000549316405</v>
      </c>
      <c r="TM19" s="38">
        <v>52.038064117431645</v>
      </c>
      <c r="TN19" s="38">
        <v>55.568000183105468</v>
      </c>
      <c r="TO19" s="38">
        <v>60.178709411621092</v>
      </c>
      <c r="TP19" s="38">
        <v>60.393547058105469</v>
      </c>
      <c r="TQ19" s="38">
        <v>55.880000915527347</v>
      </c>
      <c r="TR19" s="38">
        <v>50.586451568603515</v>
      </c>
      <c r="TS19" s="38">
        <v>38.144000320434571</v>
      </c>
      <c r="TT19" s="38">
        <v>36.378064460754395</v>
      </c>
      <c r="TU19" s="38">
        <v>29.387096691131593</v>
      </c>
      <c r="TV19" s="38">
        <v>41.142758407592773</v>
      </c>
      <c r="TW19" s="38">
        <v>38.54967735290527</v>
      </c>
      <c r="TX19" s="38">
        <v>46.838000183105464</v>
      </c>
      <c r="TY19" s="38">
        <v>53.425806274414057</v>
      </c>
      <c r="TZ19" s="38">
        <v>60.908001098632809</v>
      </c>
      <c r="UA19" s="38">
        <v>62.948387451171875</v>
      </c>
      <c r="UB19" s="38">
        <v>68.017418823242195</v>
      </c>
      <c r="UC19" s="38">
        <v>56.006000366210941</v>
      </c>
      <c r="UD19" s="38">
        <v>48.223226470947267</v>
      </c>
      <c r="UE19" s="38">
        <v>39.967999954223629</v>
      </c>
      <c r="UF19" s="38">
        <v>37.423225784301756</v>
      </c>
      <c r="UG19" s="38">
        <v>32.946451654434206</v>
      </c>
      <c r="UH19" s="38">
        <v>35.895714187622069</v>
      </c>
      <c r="UI19" s="38">
        <v>42.782580490112302</v>
      </c>
      <c r="UJ19" s="38">
        <v>51.019999542236327</v>
      </c>
      <c r="UK19" s="38">
        <v>58.04774078369141</v>
      </c>
      <c r="UL19" s="38">
        <v>59.881998901367183</v>
      </c>
      <c r="UM19" s="38">
        <v>62.001934509277348</v>
      </c>
      <c r="UN19" s="38">
        <v>61.415484313964839</v>
      </c>
      <c r="UO19" s="38">
        <v>55.556000366210938</v>
      </c>
      <c r="UP19" s="38">
        <v>46.858709411621092</v>
      </c>
      <c r="UQ19" s="38">
        <v>37.987999954223632</v>
      </c>
      <c r="UR19" s="38">
        <v>39.681935195922854</v>
      </c>
      <c r="US19" s="38">
        <v>34.009032230377194</v>
      </c>
      <c r="UT19" s="38">
        <v>36.557857093811037</v>
      </c>
      <c r="UU19" s="38">
        <v>35.861290245056153</v>
      </c>
      <c r="UV19" s="38">
        <v>42.355999908447266</v>
      </c>
      <c r="UW19" s="38">
        <v>52.136773529052732</v>
      </c>
      <c r="UX19" s="38">
        <v>57.427999267578123</v>
      </c>
      <c r="UY19" s="38">
        <v>60.050968627929691</v>
      </c>
      <c r="UZ19" s="38">
        <v>57.763225097656246</v>
      </c>
      <c r="VA19" s="38">
        <v>55.933998718261719</v>
      </c>
      <c r="VB19" s="38">
        <v>48.426451568603511</v>
      </c>
      <c r="VC19" s="38">
        <v>30.734000005722045</v>
      </c>
      <c r="VD19" s="38">
        <v>38.207096862792966</v>
      </c>
      <c r="VE19" s="38">
        <v>33.573548431396482</v>
      </c>
      <c r="VF19" s="38">
        <v>31.646428568363191</v>
      </c>
      <c r="VG19" s="38">
        <v>33.219354877471922</v>
      </c>
      <c r="VH19" s="38">
        <v>44.216000366210935</v>
      </c>
      <c r="VI19" s="38">
        <v>49.581935882568359</v>
      </c>
      <c r="VJ19" s="38">
        <v>56.401999816894531</v>
      </c>
      <c r="VK19" s="38">
        <v>59.6677407836914</v>
      </c>
      <c r="VL19" s="38">
        <v>62.239999999999995</v>
      </c>
      <c r="VM19" s="38">
        <v>54.560000457763671</v>
      </c>
      <c r="VN19" s="38">
        <v>46.016773529052735</v>
      </c>
      <c r="VO19" s="38">
        <v>40.195999908447263</v>
      </c>
      <c r="VP19" s="38">
        <v>32.632903223037722</v>
      </c>
      <c r="VQ19" s="38">
        <v>31.2045161151886</v>
      </c>
      <c r="VR19" s="38">
        <v>33.725517158508303</v>
      </c>
      <c r="VS19" s="38">
        <v>38.538064804077152</v>
      </c>
      <c r="VT19" s="38">
        <v>42.319999771118162</v>
      </c>
      <c r="VU19" s="38">
        <v>50.092903137207031</v>
      </c>
      <c r="VV19" s="38">
        <v>53.545999450683595</v>
      </c>
      <c r="VW19" s="38">
        <v>58.192903137207026</v>
      </c>
      <c r="VX19" s="38">
        <v>58.872259216308592</v>
      </c>
      <c r="VY19" s="38">
        <v>53.965999908447266</v>
      </c>
      <c r="VZ19" s="38">
        <v>45.441935882568359</v>
      </c>
      <c r="WA19" s="38">
        <v>40.207999725341793</v>
      </c>
      <c r="WB19" s="38">
        <v>30.623870992660521</v>
      </c>
      <c r="WC19" s="38">
        <v>32.139354834556578</v>
      </c>
      <c r="WD19" s="38">
        <v>32.655714273452759</v>
      </c>
      <c r="WE19" s="38">
        <v>34.485161323547366</v>
      </c>
      <c r="WF19" s="38">
        <v>42.554000320434568</v>
      </c>
      <c r="WG19" s="38">
        <v>52.80451568603516</v>
      </c>
      <c r="WH19" s="38">
        <v>56.330000915527343</v>
      </c>
      <c r="WI19" s="38">
        <v>62.791612548828127</v>
      </c>
      <c r="WJ19" s="38">
        <v>58.92451568603515</v>
      </c>
      <c r="WK19" s="38">
        <v>54.638000640869137</v>
      </c>
      <c r="WL19" s="38">
        <v>48.931612548828127</v>
      </c>
      <c r="WM19" s="38">
        <v>38.150000228881837</v>
      </c>
      <c r="WN19" s="38">
        <v>33.335483884811403</v>
      </c>
      <c r="WO19" s="38">
        <v>35.518709754943849</v>
      </c>
      <c r="WP19" s="38">
        <v>41.57857162475586</v>
      </c>
      <c r="WQ19" s="38">
        <v>40.175483627319338</v>
      </c>
      <c r="WR19" s="38">
        <v>45.991999359130858</v>
      </c>
      <c r="WS19" s="38">
        <v>55.45806549072266</v>
      </c>
      <c r="WT19" s="38">
        <v>57.505999450683589</v>
      </c>
      <c r="WU19" s="38">
        <v>58.477418823242189</v>
      </c>
      <c r="WV19" s="38">
        <v>61.717418823242184</v>
      </c>
      <c r="WW19" s="38">
        <v>61.868000183105465</v>
      </c>
      <c r="WX19" s="38">
        <v>49.233548431396486</v>
      </c>
      <c r="WY19" s="38">
        <v>41.564000320434573</v>
      </c>
      <c r="WZ19" s="38">
        <v>34.583870906829837</v>
      </c>
      <c r="XA19" s="38">
        <v>35.658064460754396</v>
      </c>
      <c r="XB19" s="38">
        <v>35.503571281433103</v>
      </c>
      <c r="XC19" s="38">
        <v>39.931613235473634</v>
      </c>
      <c r="XD19" s="38">
        <v>45.374000549316406</v>
      </c>
      <c r="XE19" s="38">
        <v>54.035484313964844</v>
      </c>
      <c r="XF19" s="38">
        <v>58.789999084472655</v>
      </c>
      <c r="XG19" s="38">
        <v>63.203871765136718</v>
      </c>
      <c r="XH19" s="38">
        <v>58.825806274414063</v>
      </c>
      <c r="XI19" s="38">
        <v>55.975999450683588</v>
      </c>
      <c r="XJ19" s="38">
        <v>49.192903137207026</v>
      </c>
      <c r="XK19" s="38">
        <v>32.647999982833859</v>
      </c>
      <c r="XL19" s="38">
        <v>37.440645294189451</v>
      </c>
      <c r="XM19" s="38">
        <v>30.223225784301757</v>
      </c>
      <c r="XN19" s="38">
        <v>38.076551818847655</v>
      </c>
      <c r="XO19" s="38">
        <v>37.870322647094724</v>
      </c>
      <c r="XP19" s="38">
        <v>46.742000274658203</v>
      </c>
      <c r="XQ19" s="38">
        <v>46.67290313720703</v>
      </c>
      <c r="XR19" s="38">
        <v>53.809999542236326</v>
      </c>
      <c r="XS19" s="38">
        <v>56.526452941894533</v>
      </c>
      <c r="XT19" s="38">
        <v>59.029031372070307</v>
      </c>
      <c r="XU19" s="38">
        <v>52.807999725341801</v>
      </c>
      <c r="XV19" s="38">
        <v>44.449032745361329</v>
      </c>
      <c r="XW19" s="38">
        <v>36.955999908447268</v>
      </c>
      <c r="XX19" s="38">
        <v>31.69806452512741</v>
      </c>
      <c r="XY19" s="38">
        <v>35.501290245056154</v>
      </c>
      <c r="XZ19" s="38">
        <v>38.107142562866208</v>
      </c>
      <c r="YA19" s="38">
        <v>35.652258186340333</v>
      </c>
      <c r="YB19" s="38">
        <v>39.944000320434569</v>
      </c>
      <c r="YC19" s="38">
        <v>49.982581176757812</v>
      </c>
      <c r="YD19" s="38">
        <v>60.662000732421873</v>
      </c>
      <c r="YE19" s="38">
        <v>60.521290588378903</v>
      </c>
      <c r="YF19" s="38">
        <v>62.118065490722657</v>
      </c>
      <c r="YG19" s="38">
        <v>56.629999084472658</v>
      </c>
      <c r="YH19" s="38">
        <v>49.564515686035151</v>
      </c>
      <c r="YI19" s="38">
        <v>36.830000114440921</v>
      </c>
      <c r="YJ19" s="38">
        <v>32.574838719367982</v>
      </c>
      <c r="YK19" s="38">
        <v>40.39612892150879</v>
      </c>
      <c r="YL19" s="38">
        <v>35.587142906188966</v>
      </c>
      <c r="YM19" s="38">
        <v>39.716774215698244</v>
      </c>
      <c r="YN19" s="38">
        <v>45.889999542236325</v>
      </c>
      <c r="YO19" s="38">
        <v>56.009678039550778</v>
      </c>
      <c r="YP19" s="38">
        <v>56.174000549316403</v>
      </c>
      <c r="YQ19" s="38">
        <v>61.189031372070311</v>
      </c>
      <c r="YR19" s="38">
        <v>59.685162353515622</v>
      </c>
      <c r="YS19" s="38">
        <v>57.368000183105465</v>
      </c>
      <c r="YT19" s="38">
        <v>49.680645294189453</v>
      </c>
      <c r="YU19" s="38">
        <v>40.412000045776367</v>
      </c>
      <c r="YV19" s="38">
        <v>38.700645294189457</v>
      </c>
      <c r="YW19" s="38">
        <v>40.105806274414064</v>
      </c>
      <c r="YX19" s="38">
        <v>40.241428375244141</v>
      </c>
      <c r="YY19" s="38">
        <v>41.824516372680662</v>
      </c>
      <c r="YZ19" s="38">
        <v>46.069999542236332</v>
      </c>
      <c r="ZA19" s="38">
        <v>54.656773529052735</v>
      </c>
      <c r="ZB19" s="38">
        <v>60.470000915527343</v>
      </c>
      <c r="ZC19" s="38">
        <v>61.334193725585934</v>
      </c>
      <c r="ZD19" s="38">
        <v>62.042581176757807</v>
      </c>
      <c r="ZE19" s="38">
        <v>54.5</v>
      </c>
      <c r="ZF19" s="38">
        <v>50.557418823242188</v>
      </c>
      <c r="ZG19" s="38">
        <v>39.661999816894529</v>
      </c>
      <c r="ZH19" s="38">
        <v>36.656774215698242</v>
      </c>
      <c r="ZI19" s="38">
        <v>40.268386764526369</v>
      </c>
      <c r="ZJ19" s="38">
        <v>42.005517501831051</v>
      </c>
      <c r="ZK19" s="38">
        <v>47.822581176757808</v>
      </c>
      <c r="ZL19" s="38">
        <v>48.890000457763676</v>
      </c>
      <c r="ZM19" s="38">
        <v>56.700643920898436</v>
      </c>
      <c r="ZN19" s="38">
        <v>60.463999633789058</v>
      </c>
      <c r="ZO19" s="38">
        <v>62.867096862792962</v>
      </c>
      <c r="ZP19" s="38">
        <v>63.482581176757812</v>
      </c>
      <c r="ZQ19" s="38">
        <v>57.96200073242187</v>
      </c>
      <c r="ZR19" s="38">
        <v>52.467742156982425</v>
      </c>
      <c r="ZS19" s="38">
        <v>42.985999908447269</v>
      </c>
      <c r="ZT19" s="38">
        <v>33.799999999999997</v>
      </c>
      <c r="ZU19" s="38">
        <v>34.392258014678958</v>
      </c>
      <c r="ZV19" s="38">
        <v>37.901428375244137</v>
      </c>
      <c r="ZW19" s="38">
        <v>35.210967597961428</v>
      </c>
      <c r="ZX19" s="38">
        <v>51.091999816894528</v>
      </c>
      <c r="ZY19" s="38">
        <v>52.705806274414059</v>
      </c>
      <c r="ZZ19" s="38">
        <v>58.099999999999994</v>
      </c>
      <c r="AAA19" s="38">
        <v>62.158709411621089</v>
      </c>
      <c r="AAB19" s="38">
        <v>61.235484313964847</v>
      </c>
      <c r="AAC19" s="38">
        <v>56.91800018310547</v>
      </c>
      <c r="AAD19" s="38">
        <v>49.489032745361328</v>
      </c>
      <c r="AAE19" s="38">
        <v>38.732000274658205</v>
      </c>
      <c r="AAF19" s="38">
        <v>36.494193382263184</v>
      </c>
      <c r="AAG19" s="38">
        <v>38.256799697875977</v>
      </c>
      <c r="AAH19" s="38">
        <v>35.979285812377931</v>
      </c>
      <c r="AAI19" s="38">
        <v>41.255483627319336</v>
      </c>
      <c r="AAJ19" s="38">
        <v>47.395999908447266</v>
      </c>
      <c r="AAK19" s="38">
        <v>52.461935882568355</v>
      </c>
      <c r="AAL19" s="38">
        <v>57.758001098632811</v>
      </c>
      <c r="AAM19" s="38">
        <v>62.170321960449215</v>
      </c>
      <c r="AAN19" s="38">
        <v>60.8</v>
      </c>
      <c r="AAO19" s="38">
        <v>63.530000915527339</v>
      </c>
      <c r="AAP19" s="38">
        <v>52.996129608154291</v>
      </c>
      <c r="AAQ19" s="38">
        <v>44.402000274658207</v>
      </c>
      <c r="AAR19" s="38">
        <v>39.803871078491213</v>
      </c>
      <c r="AAS19" s="38">
        <v>34.636129093170169</v>
      </c>
      <c r="AAT19" s="38">
        <v>37.413333282470703</v>
      </c>
      <c r="AAU19" s="38">
        <v>46.301290588378905</v>
      </c>
      <c r="AAV19" s="38">
        <v>48.841999816894528</v>
      </c>
      <c r="AAW19" s="38">
        <v>54.587096862792968</v>
      </c>
      <c r="AAX19" s="38">
        <v>61.935862731933597</v>
      </c>
      <c r="AAY19" s="38">
        <v>65.34645294189454</v>
      </c>
      <c r="AAZ19" s="38">
        <v>66.37419372558594</v>
      </c>
    </row>
    <row r="20" spans="2:728" x14ac:dyDescent="0.25">
      <c r="B20" s="37">
        <v>43681</v>
      </c>
      <c r="C20" s="35">
        <v>71.05999755859375</v>
      </c>
      <c r="D20" s="35">
        <v>65.119560241699219</v>
      </c>
      <c r="E20" s="3">
        <v>5.9404373168945313</v>
      </c>
      <c r="F20" s="40">
        <v>0.87005650997161865</v>
      </c>
      <c r="H20" t="s">
        <v>498</v>
      </c>
      <c r="I20" t="s">
        <v>499</v>
      </c>
      <c r="J20" s="38">
        <v>57.75</v>
      </c>
      <c r="K20" s="38">
        <v>152.49000549316406</v>
      </c>
      <c r="L20" s="18"/>
      <c r="M20" s="38">
        <v>36.74387107849121</v>
      </c>
      <c r="N20" s="38">
        <v>39.336551818847653</v>
      </c>
      <c r="O20" s="38">
        <v>36.558064460754395</v>
      </c>
      <c r="P20" s="38">
        <v>38.395999908447266</v>
      </c>
      <c r="Q20" s="38">
        <v>48.29870941162109</v>
      </c>
      <c r="R20" s="38">
        <v>54.206000366210937</v>
      </c>
      <c r="S20" s="38">
        <v>59.545806274414062</v>
      </c>
      <c r="T20" s="38">
        <v>58.814193725585938</v>
      </c>
      <c r="U20" s="38">
        <v>53.846000366210937</v>
      </c>
      <c r="V20" s="38">
        <v>46.928387451171872</v>
      </c>
      <c r="W20" s="38">
        <v>37.982000045776367</v>
      </c>
      <c r="X20" s="38">
        <v>40.285806274414064</v>
      </c>
      <c r="Y20" s="38">
        <v>38.718064804077144</v>
      </c>
      <c r="Z20" s="38">
        <v>34.07</v>
      </c>
      <c r="AA20" s="38">
        <v>32.499354834556577</v>
      </c>
      <c r="AB20" s="38">
        <v>42.524000091552736</v>
      </c>
      <c r="AC20" s="38">
        <v>50.702581176757811</v>
      </c>
      <c r="AD20" s="38">
        <v>57.656001281738284</v>
      </c>
      <c r="AE20" s="38">
        <v>60.097418823242187</v>
      </c>
      <c r="AF20" s="38">
        <v>57.705162353515625</v>
      </c>
      <c r="AG20" s="38">
        <v>56.269999084472659</v>
      </c>
      <c r="AH20" s="38">
        <v>43.943870391845707</v>
      </c>
      <c r="AI20" s="38">
        <v>37.85</v>
      </c>
      <c r="AJ20" s="38">
        <v>29.584516201019287</v>
      </c>
      <c r="AK20" s="38">
        <v>34.252903308868412</v>
      </c>
      <c r="AL20" s="38">
        <v>38.96857162475586</v>
      </c>
      <c r="AM20" s="38">
        <v>36.697419509887695</v>
      </c>
      <c r="AN20" s="38">
        <v>42.53</v>
      </c>
      <c r="AO20" s="38">
        <v>48.379999999999995</v>
      </c>
      <c r="AP20" s="38">
        <v>57.008000183105466</v>
      </c>
      <c r="AQ20" s="38">
        <v>57.844515686035152</v>
      </c>
      <c r="AR20" s="38">
        <v>60.422581176757816</v>
      </c>
      <c r="AS20" s="38">
        <v>52.334000091552738</v>
      </c>
      <c r="AT20" s="38">
        <v>45.68</v>
      </c>
      <c r="AU20" s="38">
        <v>40.532000274658202</v>
      </c>
      <c r="AV20" s="38">
        <v>36.099354705810548</v>
      </c>
      <c r="AW20" s="38">
        <v>37.934193725585935</v>
      </c>
      <c r="AX20" s="38">
        <v>36.5</v>
      </c>
      <c r="AY20" s="38">
        <v>39.809677352905275</v>
      </c>
      <c r="AZ20" s="38">
        <v>41.312000045776365</v>
      </c>
      <c r="BA20" s="38">
        <v>48.56</v>
      </c>
      <c r="BB20" s="38">
        <v>54.151999816894531</v>
      </c>
      <c r="BC20" s="38">
        <v>60.207740783691406</v>
      </c>
      <c r="BD20" s="38">
        <v>60.649031372070311</v>
      </c>
      <c r="BE20" s="38">
        <v>55.298000183105472</v>
      </c>
      <c r="BF20" s="38">
        <v>45.650967254638672</v>
      </c>
      <c r="BG20" s="38">
        <v>34.076000080108642</v>
      </c>
      <c r="BH20" s="38">
        <v>39.472903137207034</v>
      </c>
      <c r="BI20" s="38">
        <v>34.711612892150882</v>
      </c>
      <c r="BJ20" s="38">
        <v>35.221379203796388</v>
      </c>
      <c r="BK20" s="38">
        <v>34.763870906829837</v>
      </c>
      <c r="BL20" s="38">
        <v>39.487999725341794</v>
      </c>
      <c r="BM20" s="38">
        <v>48.960645294189447</v>
      </c>
      <c r="BN20" s="38">
        <v>54.631999359130859</v>
      </c>
      <c r="BO20" s="38">
        <v>59.214837646484369</v>
      </c>
      <c r="BP20" s="38">
        <v>58.285806274414057</v>
      </c>
      <c r="BQ20" s="38">
        <v>54.728000640869141</v>
      </c>
      <c r="BR20" s="38">
        <v>45.726451568603515</v>
      </c>
      <c r="BS20" s="38">
        <v>39.014000091552731</v>
      </c>
      <c r="BT20" s="38">
        <v>32.156774194240569</v>
      </c>
      <c r="BU20" s="38">
        <v>33.294838676452635</v>
      </c>
      <c r="BV20" s="38">
        <v>31.813571431636809</v>
      </c>
      <c r="BW20" s="38">
        <v>42.184516372680662</v>
      </c>
      <c r="BX20" s="38">
        <v>46.208000183105469</v>
      </c>
      <c r="BY20" s="38">
        <v>45.865806274414062</v>
      </c>
      <c r="BZ20" s="38">
        <v>50.125999450683594</v>
      </c>
      <c r="CA20" s="38">
        <v>56.979356079101564</v>
      </c>
      <c r="CB20" s="38">
        <v>59.174193725585937</v>
      </c>
      <c r="CC20" s="38">
        <v>58.225999450683588</v>
      </c>
      <c r="CD20" s="38">
        <v>42.98580627441406</v>
      </c>
      <c r="CE20" s="38">
        <v>38.395999908447266</v>
      </c>
      <c r="CF20" s="38">
        <v>32.023225805759431</v>
      </c>
      <c r="CG20" s="38">
        <v>34.80451620101929</v>
      </c>
      <c r="CH20" s="38">
        <v>34.571428546905516</v>
      </c>
      <c r="CI20" s="38">
        <v>27.691612892150879</v>
      </c>
      <c r="CJ20" s="38">
        <v>40.327999954223628</v>
      </c>
      <c r="CK20" s="38">
        <v>46.324515686035156</v>
      </c>
      <c r="CL20" s="38">
        <v>50.594000549316405</v>
      </c>
      <c r="CM20" s="38">
        <v>59.870968627929685</v>
      </c>
      <c r="CN20" s="38">
        <v>57.850321960449222</v>
      </c>
      <c r="CO20" s="38">
        <v>53.815999450683591</v>
      </c>
      <c r="CP20" s="38">
        <v>39.803871078491213</v>
      </c>
      <c r="CQ20" s="38">
        <v>38.221999816894531</v>
      </c>
      <c r="CR20" s="38">
        <v>34.479354877471927</v>
      </c>
      <c r="CS20" s="38">
        <v>32.313548388481138</v>
      </c>
      <c r="CT20" s="38">
        <v>33.857857093811035</v>
      </c>
      <c r="CU20" s="38">
        <v>40.645806274414063</v>
      </c>
      <c r="CV20" s="38">
        <v>44.893999633789065</v>
      </c>
      <c r="CW20" s="38">
        <v>52.386451568603519</v>
      </c>
      <c r="CX20" s="38">
        <v>53.03000045776367</v>
      </c>
      <c r="CY20" s="38">
        <v>65.671612548828122</v>
      </c>
      <c r="CZ20" s="38">
        <v>58.628387451171875</v>
      </c>
      <c r="DA20" s="38">
        <v>53.948000183105464</v>
      </c>
      <c r="DB20" s="38">
        <v>45.598709411621094</v>
      </c>
      <c r="DC20" s="38">
        <v>41.762000045776368</v>
      </c>
      <c r="DD20" s="38">
        <v>34.189032230377194</v>
      </c>
      <c r="DE20" s="38">
        <v>32.70838710784912</v>
      </c>
      <c r="DF20" s="38">
        <v>34.203448352813723</v>
      </c>
      <c r="DG20" s="38">
        <v>38.119999999999997</v>
      </c>
      <c r="DH20" s="38">
        <v>42.110000228881837</v>
      </c>
      <c r="DI20" s="38">
        <v>53.896129608154297</v>
      </c>
      <c r="DJ20" s="38">
        <v>56.306001281738276</v>
      </c>
      <c r="DK20" s="38">
        <v>59.278709411621094</v>
      </c>
      <c r="DL20" s="38">
        <v>63.331612548828119</v>
      </c>
      <c r="DM20" s="38">
        <v>54.818000640869144</v>
      </c>
      <c r="DN20" s="38">
        <v>44.942581176757813</v>
      </c>
      <c r="DO20" s="38">
        <v>40.304000320434568</v>
      </c>
      <c r="DP20" s="38">
        <v>31.547096776962281</v>
      </c>
      <c r="DQ20" s="38">
        <v>31.55870966911316</v>
      </c>
      <c r="DR20" s="38">
        <v>35.805714187622073</v>
      </c>
      <c r="DS20" s="38">
        <v>39.089677352905269</v>
      </c>
      <c r="DT20" s="38">
        <v>43.393999862670896</v>
      </c>
      <c r="DU20" s="38">
        <v>48.141935882568362</v>
      </c>
      <c r="DV20" s="38">
        <v>55.766001281738284</v>
      </c>
      <c r="DW20" s="38">
        <v>62.222581176757814</v>
      </c>
      <c r="DX20" s="38">
        <v>63.923871765136717</v>
      </c>
      <c r="DY20" s="38">
        <v>55.958001098632813</v>
      </c>
      <c r="DZ20" s="38">
        <v>48.066451568603512</v>
      </c>
      <c r="EA20" s="38">
        <v>37.928000183105468</v>
      </c>
      <c r="EB20" s="38">
        <v>40.558709411621095</v>
      </c>
      <c r="EC20" s="38">
        <v>31.500645165443419</v>
      </c>
      <c r="ED20" s="38">
        <v>40.427857437133788</v>
      </c>
      <c r="EE20" s="38">
        <v>42.498064804077146</v>
      </c>
      <c r="EF20" s="38">
        <v>42.133999862670898</v>
      </c>
      <c r="EG20" s="38">
        <v>50.121935882568359</v>
      </c>
      <c r="EH20" s="38">
        <v>58.232000732421874</v>
      </c>
      <c r="EI20" s="38">
        <v>59.88258117675781</v>
      </c>
      <c r="EJ20" s="38">
        <v>57.949031372070309</v>
      </c>
      <c r="EK20" s="38">
        <v>59.9</v>
      </c>
      <c r="EL20" s="38">
        <v>44.86709686279297</v>
      </c>
      <c r="EM20" s="38">
        <v>43.309999771118164</v>
      </c>
      <c r="EN20" s="38">
        <v>31.245161323547364</v>
      </c>
      <c r="EO20" s="38">
        <v>25.595483627319336</v>
      </c>
      <c r="EP20" s="38">
        <v>33.568571453094485</v>
      </c>
      <c r="EQ20" s="38">
        <v>31.477419338226319</v>
      </c>
      <c r="ER20" s="38">
        <v>40.285999908447266</v>
      </c>
      <c r="ES20" s="38">
        <v>45.575484313964843</v>
      </c>
      <c r="ET20" s="38">
        <v>53.239999999999995</v>
      </c>
      <c r="EU20" s="38">
        <v>58.262581176757813</v>
      </c>
      <c r="EV20" s="38">
        <v>61.351612548828129</v>
      </c>
      <c r="EW20" s="38">
        <v>54.494000091552735</v>
      </c>
      <c r="EX20" s="38">
        <v>46.667096862792967</v>
      </c>
      <c r="EY20" s="38">
        <v>36.062000160217288</v>
      </c>
      <c r="EZ20" s="38">
        <v>34.026451568603512</v>
      </c>
      <c r="FA20" s="38">
        <v>30.263870906829833</v>
      </c>
      <c r="FB20" s="38">
        <v>32.428275866508486</v>
      </c>
      <c r="FC20" s="38">
        <v>31.947741937041283</v>
      </c>
      <c r="FD20" s="38">
        <v>37.262000045776368</v>
      </c>
      <c r="FE20" s="38">
        <v>48.037418823242191</v>
      </c>
      <c r="FF20" s="38">
        <v>49.982000274658205</v>
      </c>
      <c r="FG20" s="38">
        <v>59.72</v>
      </c>
      <c r="FH20" s="38">
        <v>58.262581176757813</v>
      </c>
      <c r="FI20" s="38">
        <v>53.431999816894532</v>
      </c>
      <c r="FJ20" s="38">
        <v>43.932257843017581</v>
      </c>
      <c r="FK20" s="38">
        <v>38.25200004577637</v>
      </c>
      <c r="FL20" s="38">
        <v>35.965806617736817</v>
      </c>
      <c r="FM20" s="38">
        <v>25.713333282470703</v>
      </c>
      <c r="FN20" s="38">
        <v>35.818571281433108</v>
      </c>
      <c r="FO20" s="38">
        <v>35.989032402038575</v>
      </c>
      <c r="FP20" s="38">
        <v>43.07</v>
      </c>
      <c r="FQ20" s="38">
        <v>45.772903137207031</v>
      </c>
      <c r="FR20" s="38">
        <v>51.410000457763672</v>
      </c>
      <c r="FS20" s="38">
        <v>54.529032745361327</v>
      </c>
      <c r="FT20" s="38">
        <v>57.745806274414065</v>
      </c>
      <c r="FU20" s="38">
        <v>51.71</v>
      </c>
      <c r="FV20" s="38">
        <v>43.171613235473629</v>
      </c>
      <c r="FW20" s="38">
        <v>37.232000160217282</v>
      </c>
      <c r="FX20" s="38">
        <v>37.086451568603515</v>
      </c>
      <c r="FY20" s="38">
        <v>32.20903225183487</v>
      </c>
      <c r="FZ20" s="38">
        <v>29.222857093811037</v>
      </c>
      <c r="GA20" s="38">
        <v>35.86709686279297</v>
      </c>
      <c r="GB20" s="38">
        <v>41.4860001373291</v>
      </c>
      <c r="GC20" s="38">
        <v>48.623870391845699</v>
      </c>
      <c r="GD20" s="38">
        <v>57.493999633789059</v>
      </c>
      <c r="GE20" s="38">
        <v>57.966452941894531</v>
      </c>
      <c r="GF20" s="38">
        <v>62.861290588378907</v>
      </c>
      <c r="GG20" s="38">
        <v>55.111998901367187</v>
      </c>
      <c r="GH20" s="38">
        <v>46.411612548828124</v>
      </c>
      <c r="GI20" s="38">
        <v>38.606000137329104</v>
      </c>
      <c r="GJ20" s="38">
        <v>33.503870906829832</v>
      </c>
      <c r="GK20" s="38">
        <v>30.664516115188597</v>
      </c>
      <c r="GL20" s="38">
        <v>30.785</v>
      </c>
      <c r="GM20" s="38">
        <v>33.085806446075438</v>
      </c>
      <c r="GN20" s="38">
        <v>38.426000137329098</v>
      </c>
      <c r="GO20" s="38">
        <v>43.467742156982425</v>
      </c>
      <c r="GP20" s="38">
        <v>50.305999450683593</v>
      </c>
      <c r="GQ20" s="38">
        <v>57.136128234863278</v>
      </c>
      <c r="GR20" s="38">
        <v>58.140643920898441</v>
      </c>
      <c r="GS20" s="38">
        <v>53.101999359130858</v>
      </c>
      <c r="GT20" s="38">
        <v>45.529032745361327</v>
      </c>
      <c r="GU20" s="38">
        <v>32.593999991416929</v>
      </c>
      <c r="GV20" s="38">
        <v>30.821290330886839</v>
      </c>
      <c r="GW20" s="38">
        <v>35.181935539245607</v>
      </c>
      <c r="GX20" s="38">
        <v>32.924827556610104</v>
      </c>
      <c r="GY20" s="38">
        <v>34.514193553924564</v>
      </c>
      <c r="GZ20" s="38">
        <v>41.804000091552737</v>
      </c>
      <c r="HA20" s="38">
        <v>49.419354705810548</v>
      </c>
      <c r="HB20" s="38">
        <v>58.412000732421873</v>
      </c>
      <c r="HC20" s="38">
        <v>60.428387451171872</v>
      </c>
      <c r="HD20" s="38">
        <v>60.852259216308596</v>
      </c>
      <c r="HE20" s="38">
        <v>54.259999542236329</v>
      </c>
      <c r="HF20" s="38">
        <v>45.894839019775389</v>
      </c>
      <c r="HG20" s="38">
        <v>43.36400032043457</v>
      </c>
      <c r="HH20" s="38">
        <v>37.910967941284177</v>
      </c>
      <c r="HI20" s="38">
        <v>40.651613235473633</v>
      </c>
      <c r="HJ20" s="38">
        <v>39.759285812377932</v>
      </c>
      <c r="HK20" s="38">
        <v>38.358064804077145</v>
      </c>
      <c r="HL20" s="38">
        <v>41.599999771118163</v>
      </c>
      <c r="HM20" s="38">
        <v>48.908387451171876</v>
      </c>
      <c r="HN20" s="38">
        <v>55.267999267578119</v>
      </c>
      <c r="HO20" s="38">
        <v>60.126452941894527</v>
      </c>
      <c r="HP20" s="38">
        <v>58.123225097656245</v>
      </c>
      <c r="HQ20" s="38">
        <v>57.79999908447266</v>
      </c>
      <c r="HR20" s="38">
        <v>45.232903137207032</v>
      </c>
      <c r="HS20" s="38">
        <v>35.653999862670901</v>
      </c>
      <c r="HT20" s="38">
        <v>32.563225827217103</v>
      </c>
      <c r="HU20" s="38">
        <v>39.304516372680666</v>
      </c>
      <c r="HV20" s="38">
        <v>36.975714187622067</v>
      </c>
      <c r="HW20" s="38">
        <v>40.628386764526368</v>
      </c>
      <c r="HX20" s="38">
        <v>45.656000366210939</v>
      </c>
      <c r="HY20" s="38">
        <v>48.165160980224613</v>
      </c>
      <c r="HZ20" s="38">
        <v>57.95000091552734</v>
      </c>
      <c r="IA20" s="38">
        <v>57.432259216308594</v>
      </c>
      <c r="IB20" s="38">
        <v>64.069031372070313</v>
      </c>
      <c r="IC20" s="38">
        <v>57.913998718261716</v>
      </c>
      <c r="ID20" s="38">
        <v>51.132257843017577</v>
      </c>
      <c r="IE20" s="38">
        <v>44.504000091552733</v>
      </c>
      <c r="IF20" s="38">
        <v>41.981290588378904</v>
      </c>
      <c r="IG20" s="38">
        <v>42.974193725585934</v>
      </c>
      <c r="IH20" s="38">
        <v>33.478571453094482</v>
      </c>
      <c r="II20" s="38">
        <v>43.299354705810543</v>
      </c>
      <c r="IJ20" s="38">
        <v>48.35000045776367</v>
      </c>
      <c r="IK20" s="38">
        <v>51.085806274414061</v>
      </c>
      <c r="IL20" s="38">
        <v>58.28600128173828</v>
      </c>
      <c r="IM20" s="38">
        <v>65.061934509277336</v>
      </c>
      <c r="IN20" s="38">
        <v>63.401290588378906</v>
      </c>
      <c r="IO20" s="38">
        <v>59.18</v>
      </c>
      <c r="IP20" s="38">
        <v>51.074193725585936</v>
      </c>
      <c r="IQ20" s="38">
        <v>44.408000183105472</v>
      </c>
      <c r="IR20" s="38">
        <v>33.114838676452635</v>
      </c>
      <c r="IS20" s="38">
        <v>34.996128921508792</v>
      </c>
      <c r="IT20" s="38">
        <v>40.491034317016599</v>
      </c>
      <c r="IU20" s="38">
        <v>42.428386764526365</v>
      </c>
      <c r="IV20" s="38">
        <v>45.433999633789064</v>
      </c>
      <c r="IW20" s="38">
        <v>49.28</v>
      </c>
      <c r="IX20" s="38">
        <v>59.378001098632808</v>
      </c>
      <c r="IY20" s="38">
        <v>61.996128234863278</v>
      </c>
      <c r="IZ20" s="38">
        <v>63.105162353515624</v>
      </c>
      <c r="JA20" s="38">
        <v>57.865999450683589</v>
      </c>
      <c r="JB20" s="38">
        <v>48.490321960449222</v>
      </c>
      <c r="JC20" s="38">
        <v>42.679999771118162</v>
      </c>
      <c r="JD20" s="38">
        <v>34.572258014678958</v>
      </c>
      <c r="JE20" s="38">
        <v>41.429677352905273</v>
      </c>
      <c r="JF20" s="38">
        <v>39.064999999999998</v>
      </c>
      <c r="JG20" s="38">
        <v>44.332903137207033</v>
      </c>
      <c r="JH20" s="38">
        <v>48.33800064086914</v>
      </c>
      <c r="JI20" s="38">
        <v>51.95096725463867</v>
      </c>
      <c r="JJ20" s="38">
        <v>59.71399871826172</v>
      </c>
      <c r="JK20" s="38">
        <v>63.343225097656244</v>
      </c>
      <c r="JL20" s="38">
        <v>62.263225097656246</v>
      </c>
      <c r="JM20" s="38">
        <v>55.814000549316404</v>
      </c>
      <c r="JN20" s="38">
        <v>49.500645294189454</v>
      </c>
      <c r="JO20" s="38">
        <v>41.587999954223633</v>
      </c>
      <c r="JP20" s="38">
        <v>35.901935539245606</v>
      </c>
      <c r="JQ20" s="38">
        <v>37.510322647094725</v>
      </c>
      <c r="JR20" s="38">
        <v>33.973571453094479</v>
      </c>
      <c r="JS20" s="38">
        <v>41.418064804077147</v>
      </c>
      <c r="JT20" s="38">
        <v>42.338000183105464</v>
      </c>
      <c r="JU20" s="38">
        <v>49.489032745361328</v>
      </c>
      <c r="JV20" s="38">
        <v>53.126000366210938</v>
      </c>
      <c r="JW20" s="38">
        <v>61.36903137207031</v>
      </c>
      <c r="JX20" s="38">
        <v>62.106452941894531</v>
      </c>
      <c r="JY20" s="38">
        <v>56.408001098632809</v>
      </c>
      <c r="JZ20" s="38">
        <v>45.947096862792968</v>
      </c>
      <c r="KA20" s="38">
        <v>42.032000045776371</v>
      </c>
      <c r="KB20" s="38">
        <v>41.098709411621094</v>
      </c>
      <c r="KC20" s="38">
        <v>34.531612892150882</v>
      </c>
      <c r="KD20" s="38">
        <v>40.78142837524414</v>
      </c>
      <c r="KE20" s="38">
        <v>44.193548431396486</v>
      </c>
      <c r="KF20" s="38">
        <v>48.002000274658201</v>
      </c>
      <c r="KG20" s="38">
        <v>51.405160980224608</v>
      </c>
      <c r="KH20" s="38">
        <v>57.211999816894533</v>
      </c>
      <c r="KI20" s="38">
        <v>63.157418823242182</v>
      </c>
      <c r="KJ20" s="38">
        <v>65.096774902343753</v>
      </c>
      <c r="KK20" s="38">
        <v>58.675999450683591</v>
      </c>
      <c r="KL20" s="38">
        <v>48.565806274414058</v>
      </c>
      <c r="KM20" s="38">
        <v>43.16</v>
      </c>
      <c r="KN20" s="38">
        <v>42.294839019775388</v>
      </c>
      <c r="KO20" s="38">
        <v>38.450967941284176</v>
      </c>
      <c r="KP20" s="38">
        <v>32.446896533966061</v>
      </c>
      <c r="KQ20" s="38">
        <v>42.939354705810544</v>
      </c>
      <c r="KR20" s="38">
        <v>42.87800018310547</v>
      </c>
      <c r="KS20" s="38">
        <v>50.116129608154296</v>
      </c>
      <c r="KT20" s="38">
        <v>56.57</v>
      </c>
      <c r="KU20" s="38">
        <v>60.817418823242186</v>
      </c>
      <c r="KV20" s="38">
        <v>64.254837646484376</v>
      </c>
      <c r="KW20" s="38">
        <v>57.14599945068359</v>
      </c>
      <c r="KX20" s="38">
        <v>49.036129608154297</v>
      </c>
      <c r="KY20" s="38">
        <v>40.802000274658205</v>
      </c>
      <c r="KZ20" s="38">
        <v>42.26</v>
      </c>
      <c r="LA20" s="38">
        <v>42.480645294189451</v>
      </c>
      <c r="LB20" s="38">
        <v>34.14071435928345</v>
      </c>
      <c r="LC20" s="38">
        <v>40.372903137207032</v>
      </c>
      <c r="LD20" s="38">
        <v>37.532000045776364</v>
      </c>
      <c r="LE20" s="38">
        <v>47.282581176757816</v>
      </c>
      <c r="LF20" s="38">
        <v>50.882000274658203</v>
      </c>
      <c r="LG20" s="38">
        <v>56.985162353515619</v>
      </c>
      <c r="LH20" s="38">
        <v>60.875484313964847</v>
      </c>
      <c r="LI20" s="38">
        <v>58.687999267578121</v>
      </c>
      <c r="LJ20" s="38">
        <v>42.527096862792966</v>
      </c>
      <c r="LK20" s="38">
        <v>38.047999725341796</v>
      </c>
      <c r="LL20" s="38">
        <v>40.878064804077148</v>
      </c>
      <c r="LM20" s="38">
        <v>38.201290588378903</v>
      </c>
      <c r="LN20" s="38">
        <v>36.737857093811037</v>
      </c>
      <c r="LO20" s="38">
        <v>37.94</v>
      </c>
      <c r="LP20" s="38">
        <v>41.269999999999996</v>
      </c>
      <c r="LQ20" s="38">
        <v>50.534193725585936</v>
      </c>
      <c r="LR20" s="38">
        <v>51.715999908447266</v>
      </c>
      <c r="LS20" s="38">
        <v>61.467740783691404</v>
      </c>
      <c r="LT20" s="38">
        <v>59.749031372070313</v>
      </c>
      <c r="LU20" s="38">
        <v>56.95399963378906</v>
      </c>
      <c r="LV20" s="38">
        <v>50.766451568603514</v>
      </c>
      <c r="LW20" s="38">
        <v>41.81</v>
      </c>
      <c r="LX20" s="38">
        <v>41.011613235473632</v>
      </c>
      <c r="LY20" s="38">
        <v>38.886451568603519</v>
      </c>
      <c r="LZ20" s="38">
        <v>40.755714187622068</v>
      </c>
      <c r="MA20" s="38">
        <v>41.203225784301758</v>
      </c>
      <c r="MB20" s="38">
        <v>43.592000274658204</v>
      </c>
      <c r="MC20" s="38">
        <v>51.033548431396483</v>
      </c>
      <c r="MD20" s="38">
        <v>51.782000274658202</v>
      </c>
      <c r="ME20" s="38">
        <v>62.141290588378908</v>
      </c>
      <c r="MF20" s="38">
        <v>63.906452941894528</v>
      </c>
      <c r="MG20" s="38">
        <v>55.861999816894532</v>
      </c>
      <c r="MH20" s="38">
        <v>49.494839019775391</v>
      </c>
      <c r="MI20" s="38">
        <v>38.365999679565427</v>
      </c>
      <c r="MJ20" s="38">
        <v>34.020645122528073</v>
      </c>
      <c r="MK20" s="38">
        <v>37.701935539245603</v>
      </c>
      <c r="ML20" s="38">
        <v>38.703448181152346</v>
      </c>
      <c r="MM20" s="38">
        <v>39.908386764526369</v>
      </c>
      <c r="MN20" s="38">
        <v>42.200000228881834</v>
      </c>
      <c r="MO20" s="38">
        <v>50.383226470947264</v>
      </c>
      <c r="MP20" s="38">
        <v>57.500000915527337</v>
      </c>
      <c r="MQ20" s="38">
        <v>60.445806274414061</v>
      </c>
      <c r="MR20" s="38">
        <v>62.512903137207033</v>
      </c>
      <c r="MS20" s="38">
        <v>56.096000366210937</v>
      </c>
      <c r="MT20" s="38">
        <v>47.642581176757815</v>
      </c>
      <c r="MU20" s="38">
        <v>37.970000228881837</v>
      </c>
      <c r="MV20" s="38">
        <v>36.32</v>
      </c>
      <c r="MW20" s="38">
        <v>27.192258186340332</v>
      </c>
      <c r="MX20" s="38">
        <v>38.357857437133788</v>
      </c>
      <c r="MY20" s="38">
        <v>39.82709686279297</v>
      </c>
      <c r="MZ20" s="38">
        <v>45.271999359130859</v>
      </c>
      <c r="NA20" s="38">
        <v>52.130967254638676</v>
      </c>
      <c r="NB20" s="38">
        <v>56.965999450683597</v>
      </c>
      <c r="NC20" s="38">
        <v>65.172259216308589</v>
      </c>
      <c r="ND20" s="38">
        <v>63.923871765136717</v>
      </c>
      <c r="NE20" s="38">
        <v>59.156000366210932</v>
      </c>
      <c r="NF20" s="38">
        <v>48.36838745117187</v>
      </c>
      <c r="NG20" s="38">
        <v>37.892000045776371</v>
      </c>
      <c r="NH20" s="38">
        <v>39.19419372558594</v>
      </c>
      <c r="NI20" s="38">
        <v>35.280645294189455</v>
      </c>
      <c r="NJ20" s="38">
        <v>31.1</v>
      </c>
      <c r="NK20" s="38">
        <v>40.105806274414064</v>
      </c>
      <c r="NL20" s="38">
        <v>47.37800018310547</v>
      </c>
      <c r="NM20" s="38">
        <v>50.859354705810546</v>
      </c>
      <c r="NN20" s="38">
        <v>60.458001098632806</v>
      </c>
      <c r="NO20" s="38">
        <v>59.661934509277344</v>
      </c>
      <c r="NP20" s="38">
        <v>64.765806274414061</v>
      </c>
      <c r="NQ20" s="38">
        <v>59.468001098632811</v>
      </c>
      <c r="NR20" s="38">
        <v>47.677418823242185</v>
      </c>
      <c r="NS20" s="38">
        <v>36.505999908447265</v>
      </c>
      <c r="NT20" s="38">
        <v>37.318709754943846</v>
      </c>
      <c r="NU20" s="38">
        <v>35.774193382263185</v>
      </c>
      <c r="NV20" s="38">
        <v>32.591428589820865</v>
      </c>
      <c r="NW20" s="38">
        <v>41.429677352905273</v>
      </c>
      <c r="NX20" s="38">
        <v>43.280000228881832</v>
      </c>
      <c r="NY20" s="38">
        <v>49.756129608154296</v>
      </c>
      <c r="NZ20" s="38">
        <v>54.799999542236328</v>
      </c>
      <c r="OA20" s="38">
        <v>59.156774902343749</v>
      </c>
      <c r="OB20" s="38">
        <v>60.236774902343754</v>
      </c>
      <c r="OC20" s="38">
        <v>55.639999084472656</v>
      </c>
      <c r="OD20" s="38">
        <v>48.356773529052731</v>
      </c>
      <c r="OE20" s="38">
        <v>41.773999862670898</v>
      </c>
      <c r="OF20" s="38">
        <v>36.505806617736816</v>
      </c>
      <c r="OG20" s="38">
        <v>37.278064460754393</v>
      </c>
      <c r="OH20" s="38">
        <v>33.142068977355954</v>
      </c>
      <c r="OI20" s="38">
        <v>38.224516372680661</v>
      </c>
      <c r="OJ20" s="38">
        <v>45.055999908447262</v>
      </c>
      <c r="OK20" s="38">
        <v>51.608387451171879</v>
      </c>
      <c r="OL20" s="38">
        <v>56.162000732421873</v>
      </c>
      <c r="OM20" s="38">
        <v>60.486452941894527</v>
      </c>
      <c r="ON20" s="38">
        <v>58.878065490722655</v>
      </c>
      <c r="OO20" s="38">
        <v>54.595999908447268</v>
      </c>
      <c r="OP20" s="38">
        <v>46.156129608154295</v>
      </c>
      <c r="OQ20" s="38">
        <v>40.747999725341799</v>
      </c>
      <c r="OR20" s="38">
        <v>35.274838676452639</v>
      </c>
      <c r="OS20" s="38">
        <v>33.039354877471922</v>
      </c>
      <c r="OT20" s="38">
        <v>35.040714187622072</v>
      </c>
      <c r="OU20" s="38">
        <v>40.018709411621096</v>
      </c>
      <c r="OV20" s="38">
        <v>44.635999450683592</v>
      </c>
      <c r="OW20" s="38">
        <v>52.607096862792972</v>
      </c>
      <c r="OX20" s="38">
        <v>56.011998901367186</v>
      </c>
      <c r="OY20" s="38">
        <v>63.738065490722654</v>
      </c>
      <c r="OZ20" s="38">
        <v>62.797418823242182</v>
      </c>
      <c r="PA20" s="38">
        <v>57.631998901367183</v>
      </c>
      <c r="PB20" s="38">
        <v>48.56</v>
      </c>
      <c r="PC20" s="38">
        <v>43.604000091552734</v>
      </c>
      <c r="PD20" s="38">
        <v>40.111613235473634</v>
      </c>
      <c r="PE20" s="38">
        <v>38.514839019775394</v>
      </c>
      <c r="PF20" s="38">
        <v>35.104999999999997</v>
      </c>
      <c r="PG20" s="38">
        <v>35.524516029357912</v>
      </c>
      <c r="PH20" s="38">
        <v>43.64599945068359</v>
      </c>
      <c r="PI20" s="38">
        <v>48.832903137207026</v>
      </c>
      <c r="PJ20" s="38">
        <v>58.358000183105467</v>
      </c>
      <c r="PK20" s="38">
        <v>57.635484313964838</v>
      </c>
      <c r="PL20" s="38">
        <v>64.324515686035156</v>
      </c>
      <c r="PM20" s="38">
        <v>56.401999816894531</v>
      </c>
      <c r="PN20" s="38">
        <v>45.169032745361328</v>
      </c>
      <c r="PO20" s="38">
        <v>36.992000045776365</v>
      </c>
      <c r="PP20" s="38">
        <v>34.11935487747192</v>
      </c>
      <c r="PQ20" s="38">
        <v>35.838064460754396</v>
      </c>
      <c r="PR20" s="38">
        <v>36.757142906188967</v>
      </c>
      <c r="PS20" s="38">
        <v>35.97161289215088</v>
      </c>
      <c r="PT20" s="38">
        <v>45.877999725341795</v>
      </c>
      <c r="PU20" s="38">
        <v>46.963226470947262</v>
      </c>
      <c r="PV20" s="38">
        <v>53.521999816894535</v>
      </c>
      <c r="PW20" s="38">
        <v>59.516774902343748</v>
      </c>
      <c r="PX20" s="38">
        <v>62.396774902343751</v>
      </c>
      <c r="PY20" s="38">
        <v>56.06000091552734</v>
      </c>
      <c r="PZ20" s="38">
        <v>48.728387451171869</v>
      </c>
      <c r="QA20" s="38">
        <v>38.606000137329104</v>
      </c>
      <c r="QB20" s="38">
        <v>37.864516372680662</v>
      </c>
      <c r="QC20" s="38">
        <v>33.619999999999997</v>
      </c>
      <c r="QD20" s="38">
        <v>35.17172409057617</v>
      </c>
      <c r="QE20" s="38">
        <v>43.560645294189456</v>
      </c>
      <c r="QF20" s="38">
        <v>42.842000045776366</v>
      </c>
      <c r="QG20" s="38">
        <v>55.283871765136716</v>
      </c>
      <c r="QH20" s="38">
        <v>56.804000549316406</v>
      </c>
      <c r="QI20" s="38">
        <v>58.622581176757812</v>
      </c>
      <c r="QJ20" s="38">
        <v>61.752259216308587</v>
      </c>
      <c r="QK20" s="38">
        <v>54.265999450683594</v>
      </c>
      <c r="QL20" s="38">
        <v>44.08903274536133</v>
      </c>
      <c r="QM20" s="38">
        <v>40.1</v>
      </c>
      <c r="QN20" s="38">
        <v>33.9509677696228</v>
      </c>
      <c r="QO20" s="38">
        <v>34.955483970642092</v>
      </c>
      <c r="QP20" s="38">
        <v>39.682142562866211</v>
      </c>
      <c r="QQ20" s="38">
        <v>37.28387107849121</v>
      </c>
      <c r="QR20" s="38">
        <v>43.027999954223631</v>
      </c>
      <c r="QS20" s="38">
        <v>54.424515686035157</v>
      </c>
      <c r="QT20" s="38">
        <v>60.662000732421873</v>
      </c>
      <c r="QU20" s="38">
        <v>61.432903137207035</v>
      </c>
      <c r="QV20" s="38">
        <v>64.138709411621093</v>
      </c>
      <c r="QW20" s="38">
        <v>57.524000549316405</v>
      </c>
      <c r="QX20" s="38">
        <v>45.099354705810548</v>
      </c>
      <c r="QY20" s="38">
        <v>40.3879997253418</v>
      </c>
      <c r="QZ20" s="38">
        <v>32.011612902879712</v>
      </c>
      <c r="RA20" s="38">
        <v>35.884516029357911</v>
      </c>
      <c r="RB20" s="38">
        <v>39.695</v>
      </c>
      <c r="RC20" s="38">
        <v>41.238064804077148</v>
      </c>
      <c r="RD20" s="38">
        <v>44.498000183105468</v>
      </c>
      <c r="RE20" s="38">
        <v>49.024515686035159</v>
      </c>
      <c r="RF20" s="38">
        <v>55.04</v>
      </c>
      <c r="RG20" s="38">
        <v>58.413547058105465</v>
      </c>
      <c r="RH20" s="38">
        <v>60.410968627929691</v>
      </c>
      <c r="RI20" s="38">
        <v>53.834000549316407</v>
      </c>
      <c r="RJ20" s="38">
        <v>47.067742156982419</v>
      </c>
      <c r="RK20" s="38">
        <v>40.555999908447262</v>
      </c>
      <c r="RL20" s="38">
        <v>33.254193553924559</v>
      </c>
      <c r="RM20" s="38">
        <v>31.436774172782897</v>
      </c>
      <c r="RN20" s="38">
        <v>27.32</v>
      </c>
      <c r="RO20" s="38">
        <v>33.265806446075437</v>
      </c>
      <c r="RP20" s="38">
        <v>41.312000045776365</v>
      </c>
      <c r="RQ20" s="38">
        <v>48.490321960449222</v>
      </c>
      <c r="RR20" s="38">
        <v>51.87800018310547</v>
      </c>
      <c r="RS20" s="38">
        <v>61.12516235351562</v>
      </c>
      <c r="RT20" s="38">
        <v>59.74322509765625</v>
      </c>
      <c r="RU20" s="38">
        <v>55.238001098632807</v>
      </c>
      <c r="RV20" s="38">
        <v>44.036773529052738</v>
      </c>
      <c r="RW20" s="38">
        <v>38.095999679565431</v>
      </c>
      <c r="RX20" s="38">
        <v>32.02903225719929</v>
      </c>
      <c r="RY20" s="38">
        <v>28.881935539245607</v>
      </c>
      <c r="RZ20" s="38">
        <v>37.9089656829834</v>
      </c>
      <c r="SA20" s="38">
        <v>38.932903137207035</v>
      </c>
      <c r="SB20" s="38">
        <v>42.524000091552736</v>
      </c>
      <c r="SC20" s="38">
        <v>51.323870391845702</v>
      </c>
      <c r="SD20" s="38">
        <v>52.549999542236328</v>
      </c>
      <c r="SE20" s="38">
        <v>58.088387451171869</v>
      </c>
      <c r="SF20" s="38">
        <v>63.790321960449219</v>
      </c>
      <c r="SG20" s="38">
        <v>55.364000549316401</v>
      </c>
      <c r="SH20" s="38">
        <v>46.446451568603514</v>
      </c>
      <c r="SI20" s="38">
        <v>42.518000183105471</v>
      </c>
      <c r="SJ20" s="38">
        <v>40.651613235473633</v>
      </c>
      <c r="SK20" s="38">
        <v>37.858709411621092</v>
      </c>
      <c r="SL20" s="38">
        <v>38.704999999999998</v>
      </c>
      <c r="SM20" s="38">
        <v>39.414839019775393</v>
      </c>
      <c r="SN20" s="38">
        <v>43.393999862670896</v>
      </c>
      <c r="SO20" s="38">
        <v>48.04903274536133</v>
      </c>
      <c r="SP20" s="38">
        <v>60.757999267578128</v>
      </c>
      <c r="SQ20" s="38">
        <v>61.589678039550776</v>
      </c>
      <c r="SR20" s="38">
        <v>61.833547058105466</v>
      </c>
      <c r="SS20" s="38">
        <v>55.141999816894526</v>
      </c>
      <c r="ST20" s="38">
        <v>43.392257843017575</v>
      </c>
      <c r="SU20" s="38">
        <v>38.27599967956543</v>
      </c>
      <c r="SV20" s="38">
        <v>31.523870949745177</v>
      </c>
      <c r="SW20" s="38">
        <v>35.977419509887696</v>
      </c>
      <c r="SX20" s="38">
        <v>35.317142906188963</v>
      </c>
      <c r="SY20" s="38">
        <v>36.656774215698242</v>
      </c>
      <c r="SZ20" s="38">
        <v>44.828000640869142</v>
      </c>
      <c r="TA20" s="38">
        <v>51.486451568603513</v>
      </c>
      <c r="TB20" s="38">
        <v>55.010000457763667</v>
      </c>
      <c r="TC20" s="38">
        <v>59.783871765136716</v>
      </c>
      <c r="TD20" s="38">
        <v>61.740643920898435</v>
      </c>
      <c r="TE20" s="38">
        <v>56.546000366210933</v>
      </c>
      <c r="TF20" s="38">
        <v>50.383226470947264</v>
      </c>
      <c r="TG20" s="38">
        <v>45.296000366210933</v>
      </c>
      <c r="TH20" s="38">
        <v>36.128387107849122</v>
      </c>
      <c r="TI20" s="38">
        <v>39.658709411621096</v>
      </c>
      <c r="TJ20" s="38">
        <v>42.401428375244137</v>
      </c>
      <c r="TK20" s="38">
        <v>36.662580490112305</v>
      </c>
      <c r="TL20" s="38">
        <v>46.562000274658203</v>
      </c>
      <c r="TM20" s="38">
        <v>51.805806274414067</v>
      </c>
      <c r="TN20" s="38">
        <v>53.809999542236326</v>
      </c>
      <c r="TO20" s="38">
        <v>61.897418823242191</v>
      </c>
      <c r="TP20" s="38">
        <v>62.193547058105466</v>
      </c>
      <c r="TQ20" s="38">
        <v>56.191998901367185</v>
      </c>
      <c r="TR20" s="38">
        <v>48.670321960449215</v>
      </c>
      <c r="TS20" s="38">
        <v>41.078000183105466</v>
      </c>
      <c r="TT20" s="38">
        <v>34.816129093170169</v>
      </c>
      <c r="TU20" s="38">
        <v>33.039354877471922</v>
      </c>
      <c r="TV20" s="38">
        <v>39.063448181152346</v>
      </c>
      <c r="TW20" s="38">
        <v>36.830967597961425</v>
      </c>
      <c r="TX20" s="38">
        <v>43.213999862670896</v>
      </c>
      <c r="TY20" s="38">
        <v>53.919354705810548</v>
      </c>
      <c r="TZ20" s="38">
        <v>54.781999816894526</v>
      </c>
      <c r="UA20" s="38">
        <v>62.158709411621089</v>
      </c>
      <c r="UB20" s="38">
        <v>63.587096862792968</v>
      </c>
      <c r="UC20" s="38">
        <v>56.383998718261722</v>
      </c>
      <c r="UD20" s="38">
        <v>49.192903137207026</v>
      </c>
      <c r="UE20" s="38">
        <v>41.47400032043457</v>
      </c>
      <c r="UF20" s="38">
        <v>38.503225784301755</v>
      </c>
      <c r="UG20" s="38">
        <v>41.14516098022461</v>
      </c>
      <c r="UH20" s="38">
        <v>36.5</v>
      </c>
      <c r="UI20" s="38">
        <v>40.570322647094727</v>
      </c>
      <c r="UJ20" s="38">
        <v>46.243999633789059</v>
      </c>
      <c r="UK20" s="38">
        <v>51.039354705810545</v>
      </c>
      <c r="UL20" s="38">
        <v>58.29800109863281</v>
      </c>
      <c r="UM20" s="38">
        <v>63.325806274414063</v>
      </c>
      <c r="UN20" s="38">
        <v>61.647740783691404</v>
      </c>
      <c r="UO20" s="38">
        <v>57.661999816894529</v>
      </c>
      <c r="UP20" s="38">
        <v>46.237418823242187</v>
      </c>
      <c r="UQ20" s="38">
        <v>33.93200004577637</v>
      </c>
      <c r="UR20" s="38">
        <v>38.903871078491207</v>
      </c>
      <c r="US20" s="38">
        <v>31.082580661773683</v>
      </c>
      <c r="UT20" s="38">
        <v>35.195</v>
      </c>
      <c r="UU20" s="38">
        <v>36.778709754943847</v>
      </c>
      <c r="UV20" s="38">
        <v>41.798000183105472</v>
      </c>
      <c r="UW20" s="38">
        <v>52.229678039550777</v>
      </c>
      <c r="UX20" s="38">
        <v>54.415999908447262</v>
      </c>
      <c r="UY20" s="38">
        <v>57.716774902343744</v>
      </c>
      <c r="UZ20" s="38">
        <v>59.95806549072266</v>
      </c>
      <c r="VA20" s="38">
        <v>54.787999725341791</v>
      </c>
      <c r="VB20" s="38">
        <v>48.223226470947267</v>
      </c>
      <c r="VC20" s="38">
        <v>33.89</v>
      </c>
      <c r="VD20" s="38">
        <v>34.781290245056155</v>
      </c>
      <c r="VE20" s="38">
        <v>30.786451654434202</v>
      </c>
      <c r="VF20" s="38">
        <v>35.027857093811036</v>
      </c>
      <c r="VG20" s="38">
        <v>28.167741813659667</v>
      </c>
      <c r="VH20" s="38">
        <v>40.766000137329101</v>
      </c>
      <c r="VI20" s="38">
        <v>45.981935882568358</v>
      </c>
      <c r="VJ20" s="38">
        <v>55.70000091552734</v>
      </c>
      <c r="VK20" s="38">
        <v>57.490321960449222</v>
      </c>
      <c r="VL20" s="38">
        <v>61.421290588378909</v>
      </c>
      <c r="VM20" s="38">
        <v>56.72600036621094</v>
      </c>
      <c r="VN20" s="38">
        <v>45.685806274414063</v>
      </c>
      <c r="VO20" s="38">
        <v>40.904000091552732</v>
      </c>
      <c r="VP20" s="38">
        <v>35.832258186340333</v>
      </c>
      <c r="VQ20" s="38">
        <v>31.047741899490358</v>
      </c>
      <c r="VR20" s="38">
        <v>32.602068977355955</v>
      </c>
      <c r="VS20" s="38">
        <v>35.925161323547364</v>
      </c>
      <c r="VT20" s="38">
        <v>41.605999679565429</v>
      </c>
      <c r="VU20" s="38">
        <v>48.01419372558594</v>
      </c>
      <c r="VV20" s="38">
        <v>52.453999633789067</v>
      </c>
      <c r="VW20" s="38">
        <v>58.401934509277339</v>
      </c>
      <c r="VX20" s="38">
        <v>58.825806274414063</v>
      </c>
      <c r="VY20" s="38">
        <v>54.067999725341792</v>
      </c>
      <c r="VZ20" s="38">
        <v>43.531612548828122</v>
      </c>
      <c r="WA20" s="38">
        <v>36.266000137329101</v>
      </c>
      <c r="WB20" s="38">
        <v>35.025161323547366</v>
      </c>
      <c r="WC20" s="38">
        <v>32.772258100509646</v>
      </c>
      <c r="WD20" s="38">
        <v>33.742142906188967</v>
      </c>
      <c r="WE20" s="38">
        <v>33.76516132354736</v>
      </c>
      <c r="WF20" s="38">
        <v>41.1260001373291</v>
      </c>
      <c r="WG20" s="38">
        <v>52.566451568603512</v>
      </c>
      <c r="WH20" s="38">
        <v>55.693999633789062</v>
      </c>
      <c r="WI20" s="38">
        <v>60.422581176757816</v>
      </c>
      <c r="WJ20" s="38">
        <v>60.724515686035154</v>
      </c>
      <c r="WK20" s="38">
        <v>53.437999725341797</v>
      </c>
      <c r="WL20" s="38">
        <v>48.234839019775393</v>
      </c>
      <c r="WM20" s="38">
        <v>36.836000022888186</v>
      </c>
      <c r="WN20" s="38">
        <v>36.325806617736816</v>
      </c>
      <c r="WO20" s="38">
        <v>38.381290588378903</v>
      </c>
      <c r="WP20" s="38">
        <v>38.840000000000003</v>
      </c>
      <c r="WQ20" s="38">
        <v>36.383871078491211</v>
      </c>
      <c r="WR20" s="38">
        <v>42.074000091552733</v>
      </c>
      <c r="WS20" s="38">
        <v>48.867742156982416</v>
      </c>
      <c r="WT20" s="38">
        <v>53.306000366210938</v>
      </c>
      <c r="WU20" s="38">
        <v>57.809678039550775</v>
      </c>
      <c r="WV20" s="38">
        <v>60.968387451171878</v>
      </c>
      <c r="WW20" s="38">
        <v>57.505999450683589</v>
      </c>
      <c r="WX20" s="38">
        <v>47.607742156982425</v>
      </c>
      <c r="WY20" s="38">
        <v>41.143999862670896</v>
      </c>
      <c r="WZ20" s="38">
        <v>34.641935539245608</v>
      </c>
      <c r="XA20" s="38">
        <v>37.55677421569824</v>
      </c>
      <c r="XB20" s="38">
        <v>36.808571281433103</v>
      </c>
      <c r="XC20" s="38">
        <v>38.16064529418945</v>
      </c>
      <c r="XD20" s="38">
        <v>43.568000640869144</v>
      </c>
      <c r="XE20" s="38">
        <v>49.523870391845705</v>
      </c>
      <c r="XF20" s="38">
        <v>53.455999450683592</v>
      </c>
      <c r="XG20" s="38">
        <v>60.846452941894526</v>
      </c>
      <c r="XH20" s="38">
        <v>60.056774902343747</v>
      </c>
      <c r="XI20" s="38">
        <v>53.347999725341793</v>
      </c>
      <c r="XJ20" s="38">
        <v>48.420645294189455</v>
      </c>
      <c r="XK20" s="38">
        <v>34.706000080108645</v>
      </c>
      <c r="XL20" s="38">
        <v>34.252903308868412</v>
      </c>
      <c r="XM20" s="38">
        <v>27.587096862792968</v>
      </c>
      <c r="XN20" s="38">
        <v>36.382068977355956</v>
      </c>
      <c r="XO20" s="38">
        <v>31.442580661773682</v>
      </c>
      <c r="XP20" s="38">
        <v>44.461999359130857</v>
      </c>
      <c r="XQ20" s="38">
        <v>47.491612548828122</v>
      </c>
      <c r="XR20" s="38">
        <v>56.756001281738278</v>
      </c>
      <c r="XS20" s="38">
        <v>56.851612548828129</v>
      </c>
      <c r="XT20" s="38">
        <v>58.907096862792969</v>
      </c>
      <c r="XU20" s="38">
        <v>54.200000457763672</v>
      </c>
      <c r="XV20" s="38">
        <v>44.263226470947266</v>
      </c>
      <c r="XW20" s="38">
        <v>38.372000274658205</v>
      </c>
      <c r="XX20" s="38">
        <v>34.067096691131589</v>
      </c>
      <c r="XY20" s="38">
        <v>37.260645294189452</v>
      </c>
      <c r="XZ20" s="38">
        <v>37.573571281433104</v>
      </c>
      <c r="YA20" s="38">
        <v>37.638064460754393</v>
      </c>
      <c r="YB20" s="38">
        <v>40.699999771118165</v>
      </c>
      <c r="YC20" s="38">
        <v>48.618064117431643</v>
      </c>
      <c r="YD20" s="38">
        <v>60.470000915527343</v>
      </c>
      <c r="YE20" s="38">
        <v>64.94</v>
      </c>
      <c r="YF20" s="38">
        <v>60.573547058105468</v>
      </c>
      <c r="YG20" s="38">
        <v>55.447999267578126</v>
      </c>
      <c r="YH20" s="38">
        <v>50.824515686035156</v>
      </c>
      <c r="YI20" s="38">
        <v>42.091999816894528</v>
      </c>
      <c r="YJ20" s="38">
        <v>36.68</v>
      </c>
      <c r="YK20" s="38">
        <v>41.499354705810546</v>
      </c>
      <c r="YL20" s="38">
        <v>35.156428718566893</v>
      </c>
      <c r="YM20" s="38">
        <v>40.401935195922853</v>
      </c>
      <c r="YN20" s="38">
        <v>43.981999816894529</v>
      </c>
      <c r="YO20" s="38">
        <v>58.581934509277346</v>
      </c>
      <c r="YP20" s="38">
        <v>56.461998901367188</v>
      </c>
      <c r="YQ20" s="38">
        <v>63.459356079101561</v>
      </c>
      <c r="YR20" s="38">
        <v>61.572259216308595</v>
      </c>
      <c r="YS20" s="38">
        <v>59.293999633789056</v>
      </c>
      <c r="YT20" s="38">
        <v>46.208387451171873</v>
      </c>
      <c r="YU20" s="38">
        <v>44.455999450683592</v>
      </c>
      <c r="YV20" s="38">
        <v>42.515483627319334</v>
      </c>
      <c r="YW20" s="38">
        <v>39.577419509887697</v>
      </c>
      <c r="YX20" s="38">
        <v>40.659285812377931</v>
      </c>
      <c r="YY20" s="38">
        <v>40.959354705810547</v>
      </c>
      <c r="YZ20" s="38">
        <v>44.695999908447263</v>
      </c>
      <c r="ZA20" s="38">
        <v>51.492257843017576</v>
      </c>
      <c r="ZB20" s="38">
        <v>60.06199890136719</v>
      </c>
      <c r="ZC20" s="38">
        <v>63.401290588378906</v>
      </c>
      <c r="ZD20" s="38">
        <v>65.154837646484367</v>
      </c>
      <c r="ZE20" s="38">
        <v>57.206001281738281</v>
      </c>
      <c r="ZF20" s="38">
        <v>50.656129608154295</v>
      </c>
      <c r="ZG20" s="38">
        <v>42.007999725341797</v>
      </c>
      <c r="ZH20" s="38">
        <v>39.519354705810549</v>
      </c>
      <c r="ZI20" s="38">
        <v>40.065160980224611</v>
      </c>
      <c r="ZJ20" s="38">
        <v>39.684137954711915</v>
      </c>
      <c r="ZK20" s="38">
        <v>43.531612548828122</v>
      </c>
      <c r="ZL20" s="38">
        <v>46.693999633789062</v>
      </c>
      <c r="ZM20" s="38">
        <v>54.012257843017579</v>
      </c>
      <c r="ZN20" s="38">
        <v>59.497999267578123</v>
      </c>
      <c r="ZO20" s="38">
        <v>65.741290588378902</v>
      </c>
      <c r="ZP20" s="38">
        <v>64.794837646484382</v>
      </c>
      <c r="ZQ20" s="38">
        <v>59.791998901367187</v>
      </c>
      <c r="ZR20" s="38">
        <v>50.754839019775389</v>
      </c>
      <c r="ZS20" s="38">
        <v>42.901999816894531</v>
      </c>
      <c r="ZT20" s="38">
        <v>36.639354705810547</v>
      </c>
      <c r="ZU20" s="38">
        <v>35.18774181365967</v>
      </c>
      <c r="ZV20" s="38">
        <v>37.213571281433104</v>
      </c>
      <c r="ZW20" s="38">
        <v>34.177419338226315</v>
      </c>
      <c r="ZX20" s="38">
        <v>45.14</v>
      </c>
      <c r="ZY20" s="38">
        <v>51.236773529052734</v>
      </c>
      <c r="ZZ20" s="38">
        <v>55.951999816894528</v>
      </c>
      <c r="AAA20" s="38">
        <v>60.794193725585941</v>
      </c>
      <c r="AAB20" s="38">
        <v>59.220643920898439</v>
      </c>
      <c r="AAC20" s="38">
        <v>55.340000915527341</v>
      </c>
      <c r="AAD20" s="38">
        <v>49.413548431396485</v>
      </c>
      <c r="AAE20" s="38">
        <v>41.629999999999995</v>
      </c>
      <c r="AAF20" s="38">
        <v>41.429677352905273</v>
      </c>
      <c r="AAG20" s="38">
        <v>36.337419509887695</v>
      </c>
      <c r="AAH20" s="38">
        <v>40.42142837524414</v>
      </c>
      <c r="AAI20" s="38">
        <v>42.196128921508787</v>
      </c>
      <c r="AAJ20" s="38">
        <v>46.46000045776367</v>
      </c>
      <c r="AAK20" s="38">
        <v>48.769032745361329</v>
      </c>
      <c r="AAL20" s="38">
        <v>57.176000366210936</v>
      </c>
      <c r="AAM20" s="38">
        <v>62.698709411621095</v>
      </c>
      <c r="AAN20" s="38">
        <v>63.56967803955078</v>
      </c>
      <c r="AAO20" s="38">
        <v>62.024000549316405</v>
      </c>
      <c r="AAP20" s="38">
        <v>51.741935882568356</v>
      </c>
      <c r="AAQ20" s="38">
        <v>44.965999908447266</v>
      </c>
      <c r="AAR20" s="38">
        <v>37.835483627319334</v>
      </c>
      <c r="AAS20" s="38">
        <v>39.170967941284182</v>
      </c>
      <c r="AAT20" s="38">
        <v>41.39857162475586</v>
      </c>
      <c r="AAU20" s="38">
        <v>44.158709411621089</v>
      </c>
      <c r="AAV20" s="38">
        <v>45.53599945068359</v>
      </c>
      <c r="AAW20" s="38">
        <v>51.8</v>
      </c>
      <c r="AAX20" s="38">
        <v>60.638001098632813</v>
      </c>
      <c r="AAY20" s="38">
        <v>66.972259216308601</v>
      </c>
      <c r="AAZ20" s="38">
        <v>70.038065490722659</v>
      </c>
    </row>
    <row r="21" spans="2:728" x14ac:dyDescent="0.25">
      <c r="B21" s="37">
        <v>43682</v>
      </c>
      <c r="C21" s="35">
        <v>71.959999084472656</v>
      </c>
      <c r="D21" s="35">
        <v>65.067550659179688</v>
      </c>
      <c r="E21" s="3">
        <v>6.8924484252929688</v>
      </c>
      <c r="F21" s="40">
        <v>0.89991927146911621</v>
      </c>
      <c r="H21" t="s">
        <v>500</v>
      </c>
      <c r="I21" t="s">
        <v>501</v>
      </c>
      <c r="J21" s="38">
        <v>58.680000305175781</v>
      </c>
      <c r="K21" s="38">
        <v>156.6300048828125</v>
      </c>
      <c r="L21" s="18"/>
      <c r="M21" s="38">
        <v>30.025806446075439</v>
      </c>
      <c r="N21" s="38">
        <v>30.777241420745849</v>
      </c>
      <c r="O21" s="38">
        <v>25.688386764526367</v>
      </c>
      <c r="P21" s="38">
        <v>33.248000011444091</v>
      </c>
      <c r="Q21" s="38">
        <v>52.415484313964839</v>
      </c>
      <c r="R21" s="38">
        <v>60.068000183105468</v>
      </c>
      <c r="S21" s="38">
        <v>64.237418823242194</v>
      </c>
      <c r="T21" s="38">
        <v>59.342581176757811</v>
      </c>
      <c r="U21" s="38">
        <v>53.077999725341797</v>
      </c>
      <c r="V21" s="38">
        <v>41.760645294189452</v>
      </c>
      <c r="W21" s="38">
        <v>27.296000022888183</v>
      </c>
      <c r="X21" s="38">
        <v>34.711612892150882</v>
      </c>
      <c r="Y21" s="38">
        <v>28.818064460754396</v>
      </c>
      <c r="Z21" s="38">
        <v>12.45714324951172</v>
      </c>
      <c r="AA21" s="38">
        <v>19.922581176757813</v>
      </c>
      <c r="AB21" s="38">
        <v>38.497999725341799</v>
      </c>
      <c r="AC21" s="38">
        <v>54.697418823242188</v>
      </c>
      <c r="AD21" s="38">
        <v>56.534000549316403</v>
      </c>
      <c r="AE21" s="38">
        <v>58.744515686035157</v>
      </c>
      <c r="AF21" s="38">
        <v>59.06967803955078</v>
      </c>
      <c r="AG21" s="38">
        <v>52.67000045776367</v>
      </c>
      <c r="AH21" s="38">
        <v>36.325806617736816</v>
      </c>
      <c r="AI21" s="38">
        <v>29.03</v>
      </c>
      <c r="AJ21" s="38">
        <v>12.327742156982424</v>
      </c>
      <c r="AK21" s="38">
        <v>16.223870391845704</v>
      </c>
      <c r="AL21" s="38">
        <v>31.961428571045399</v>
      </c>
      <c r="AM21" s="38">
        <v>26.501290245056154</v>
      </c>
      <c r="AN21" s="38">
        <v>40.117999725341797</v>
      </c>
      <c r="AO21" s="38">
        <v>49.802581176757812</v>
      </c>
      <c r="AP21" s="38">
        <v>61.280000915527339</v>
      </c>
      <c r="AQ21" s="38">
        <v>66.722581176757814</v>
      </c>
      <c r="AR21" s="38">
        <v>61.537418823242191</v>
      </c>
      <c r="AS21" s="38">
        <v>52.723999633789063</v>
      </c>
      <c r="AT21" s="38">
        <v>41.574839019775389</v>
      </c>
      <c r="AU21" s="38">
        <v>31.777999997138977</v>
      </c>
      <c r="AV21" s="38">
        <v>19.231612548828124</v>
      </c>
      <c r="AW21" s="38">
        <v>32.110322582721707</v>
      </c>
      <c r="AX21" s="38">
        <v>26.465</v>
      </c>
      <c r="AY21" s="38">
        <v>31.773548388481139</v>
      </c>
      <c r="AZ21" s="38">
        <v>34.759999942779544</v>
      </c>
      <c r="BA21" s="38">
        <v>53.332903137207026</v>
      </c>
      <c r="BB21" s="38">
        <v>55.999999084472655</v>
      </c>
      <c r="BC21" s="38">
        <v>63.871612548828125</v>
      </c>
      <c r="BD21" s="38">
        <v>61.856774902343744</v>
      </c>
      <c r="BE21" s="38">
        <v>59.492000732421872</v>
      </c>
      <c r="BF21" s="38">
        <v>39.118709411621097</v>
      </c>
      <c r="BG21" s="38">
        <v>15.57199935913086</v>
      </c>
      <c r="BH21" s="38">
        <v>31.860645165443419</v>
      </c>
      <c r="BI21" s="38">
        <v>23.481935195922851</v>
      </c>
      <c r="BJ21" s="38">
        <v>22.751724090576172</v>
      </c>
      <c r="BK21" s="38">
        <v>24.794193725585938</v>
      </c>
      <c r="BL21" s="38">
        <v>34.285999965667727</v>
      </c>
      <c r="BM21" s="38">
        <v>47.061935882568356</v>
      </c>
      <c r="BN21" s="38">
        <v>62.630000915527347</v>
      </c>
      <c r="BO21" s="38">
        <v>63.796128234863275</v>
      </c>
      <c r="BP21" s="38">
        <v>60.329678039550785</v>
      </c>
      <c r="BQ21" s="38">
        <v>56.07200073242187</v>
      </c>
      <c r="BR21" s="38">
        <v>42.492257843017576</v>
      </c>
      <c r="BS21" s="38">
        <v>28.322000160217286</v>
      </c>
      <c r="BT21" s="38">
        <v>12.072257843017578</v>
      </c>
      <c r="BU21" s="38">
        <v>20.456773529052732</v>
      </c>
      <c r="BV21" s="38">
        <v>17.825000000000003</v>
      </c>
      <c r="BW21" s="38">
        <v>40.233548431396486</v>
      </c>
      <c r="BX21" s="38">
        <v>39.368000183105465</v>
      </c>
      <c r="BY21" s="38">
        <v>44.489678039550782</v>
      </c>
      <c r="BZ21" s="38">
        <v>54.073999633789057</v>
      </c>
      <c r="CA21" s="38">
        <v>61.305162353515627</v>
      </c>
      <c r="CB21" s="38">
        <v>59.185806274414063</v>
      </c>
      <c r="CC21" s="38">
        <v>55.982000732421874</v>
      </c>
      <c r="CD21" s="38">
        <v>34.967096862792971</v>
      </c>
      <c r="CE21" s="38">
        <v>29.498000068664552</v>
      </c>
      <c r="CF21" s="38">
        <v>15.254193725585939</v>
      </c>
      <c r="CG21" s="38">
        <v>26.379354705810549</v>
      </c>
      <c r="CH21" s="38">
        <v>25.01214256286621</v>
      </c>
      <c r="CI21" s="38">
        <v>13.628387451171875</v>
      </c>
      <c r="CJ21" s="38">
        <v>37.093999862670898</v>
      </c>
      <c r="CK21" s="38">
        <v>44.025160980224612</v>
      </c>
      <c r="CL21" s="38">
        <v>59.305999450683593</v>
      </c>
      <c r="CM21" s="38">
        <v>60.358709411621092</v>
      </c>
      <c r="CN21" s="38">
        <v>55.45225921630859</v>
      </c>
      <c r="CO21" s="38">
        <v>53.108000640869136</v>
      </c>
      <c r="CP21" s="38">
        <v>32.569032273292542</v>
      </c>
      <c r="CQ21" s="38">
        <v>26.594000091552736</v>
      </c>
      <c r="CR21" s="38">
        <v>16.026451568603516</v>
      </c>
      <c r="CS21" s="38">
        <v>16.653548431396487</v>
      </c>
      <c r="CT21" s="38">
        <v>22.607857437133788</v>
      </c>
      <c r="CU21" s="38">
        <v>33.294838676452635</v>
      </c>
      <c r="CV21" s="38">
        <v>39.883999862670898</v>
      </c>
      <c r="CW21" s="38">
        <v>55.051612548828125</v>
      </c>
      <c r="CX21" s="38">
        <v>58.363998718261719</v>
      </c>
      <c r="CY21" s="38">
        <v>62.245806274414065</v>
      </c>
      <c r="CZ21" s="38">
        <v>62.495484313964837</v>
      </c>
      <c r="DA21" s="38">
        <v>52.124000549316406</v>
      </c>
      <c r="DB21" s="38">
        <v>38.16064529418945</v>
      </c>
      <c r="DC21" s="38">
        <v>36.055999908447262</v>
      </c>
      <c r="DD21" s="38">
        <v>18.482581176757812</v>
      </c>
      <c r="DE21" s="38">
        <v>16.403870391845704</v>
      </c>
      <c r="DF21" s="38">
        <v>19.666896362304687</v>
      </c>
      <c r="DG21" s="38">
        <v>32.627096776962283</v>
      </c>
      <c r="DH21" s="38">
        <v>36.037999839782714</v>
      </c>
      <c r="DI21" s="38">
        <v>52.734839019775393</v>
      </c>
      <c r="DJ21" s="38">
        <v>60.302000732421874</v>
      </c>
      <c r="DK21" s="38">
        <v>63.592903137207031</v>
      </c>
      <c r="DL21" s="38">
        <v>63.041290588378907</v>
      </c>
      <c r="DM21" s="38">
        <v>52.490000457763671</v>
      </c>
      <c r="DN21" s="38">
        <v>37.28387107849121</v>
      </c>
      <c r="DO21" s="38">
        <v>32.923999977111819</v>
      </c>
      <c r="DP21" s="38">
        <v>12.078064117431641</v>
      </c>
      <c r="DQ21" s="38">
        <v>13.970967254638673</v>
      </c>
      <c r="DR21" s="38">
        <v>19.213571624755858</v>
      </c>
      <c r="DS21" s="38">
        <v>31.779354834556578</v>
      </c>
      <c r="DT21" s="38">
        <v>41.36</v>
      </c>
      <c r="DU21" s="38">
        <v>52.218064117431638</v>
      </c>
      <c r="DV21" s="38">
        <v>59.966000366210935</v>
      </c>
      <c r="DW21" s="38">
        <v>60.69548431396484</v>
      </c>
      <c r="DX21" s="38">
        <v>58.808387451171875</v>
      </c>
      <c r="DY21" s="38">
        <v>57.271998901367184</v>
      </c>
      <c r="DZ21" s="38">
        <v>46.249032745361326</v>
      </c>
      <c r="EA21" s="38">
        <v>24.96800018310547</v>
      </c>
      <c r="EB21" s="38">
        <v>31.709677417278289</v>
      </c>
      <c r="EC21" s="38">
        <v>6.6258062744140638</v>
      </c>
      <c r="ED21" s="38">
        <v>32.167142852544785</v>
      </c>
      <c r="EE21" s="38">
        <v>37.04</v>
      </c>
      <c r="EF21" s="38">
        <v>36.5</v>
      </c>
      <c r="EG21" s="38">
        <v>54.778709411621094</v>
      </c>
      <c r="EH21" s="38">
        <v>59.9</v>
      </c>
      <c r="EI21" s="38">
        <v>60.196128234863281</v>
      </c>
      <c r="EJ21" s="38">
        <v>57.774837646484372</v>
      </c>
      <c r="EK21" s="38">
        <v>53.474000549316401</v>
      </c>
      <c r="EL21" s="38">
        <v>36.981935539245605</v>
      </c>
      <c r="EM21" s="38">
        <v>35.486000022888184</v>
      </c>
      <c r="EN21" s="38">
        <v>18.261935882568359</v>
      </c>
      <c r="EO21" s="38">
        <v>4.210321960449221</v>
      </c>
      <c r="EP21" s="38">
        <v>21.83</v>
      </c>
      <c r="EQ21" s="38">
        <v>20.003870391845702</v>
      </c>
      <c r="ER21" s="38">
        <v>35.522000160217289</v>
      </c>
      <c r="ES21" s="38">
        <v>43.51419372558594</v>
      </c>
      <c r="ET21" s="38">
        <v>54.656000366210932</v>
      </c>
      <c r="EU21" s="38">
        <v>63.116774902343749</v>
      </c>
      <c r="EV21" s="38">
        <v>61.955484313964845</v>
      </c>
      <c r="EW21" s="38">
        <v>55.04</v>
      </c>
      <c r="EX21" s="38">
        <v>41.133548431396484</v>
      </c>
      <c r="EY21" s="38">
        <v>28.243999977111816</v>
      </c>
      <c r="EZ21" s="38">
        <v>26.123871078491213</v>
      </c>
      <c r="FA21" s="38">
        <v>13.204515686035158</v>
      </c>
      <c r="FB21" s="38">
        <v>14.688964996337891</v>
      </c>
      <c r="FC21" s="38">
        <v>11.294193725585938</v>
      </c>
      <c r="FD21" s="38">
        <v>29.936000080108641</v>
      </c>
      <c r="FE21" s="38">
        <v>49.094193725585939</v>
      </c>
      <c r="FF21" s="38">
        <v>53.707999725341793</v>
      </c>
      <c r="FG21" s="38">
        <v>64.38258117675781</v>
      </c>
      <c r="FH21" s="38">
        <v>60.654837646484374</v>
      </c>
      <c r="FI21" s="38">
        <v>52.897999725341798</v>
      </c>
      <c r="FJ21" s="38">
        <v>42.289032058715819</v>
      </c>
      <c r="FK21" s="38">
        <v>32.365999994277956</v>
      </c>
      <c r="FL21" s="38">
        <v>23.220645294189453</v>
      </c>
      <c r="FM21" s="38">
        <v>10.208387451171877</v>
      </c>
      <c r="FN21" s="38">
        <v>29.80142854690552</v>
      </c>
      <c r="FO21" s="38">
        <v>26.965806617736817</v>
      </c>
      <c r="FP21" s="38">
        <v>42.554000320434568</v>
      </c>
      <c r="FQ21" s="38">
        <v>50.197418823242188</v>
      </c>
      <c r="FR21" s="38">
        <v>60.36800109863281</v>
      </c>
      <c r="FS21" s="38">
        <v>63.00645294189453</v>
      </c>
      <c r="FT21" s="38">
        <v>61.618709411621097</v>
      </c>
      <c r="FU21" s="38">
        <v>54.721999359130862</v>
      </c>
      <c r="FV21" s="38">
        <v>39.995483627319338</v>
      </c>
      <c r="FW21" s="38">
        <v>31.256000022888184</v>
      </c>
      <c r="FX21" s="38">
        <v>24.712903137207032</v>
      </c>
      <c r="FY21" s="38">
        <v>17.350321960449222</v>
      </c>
      <c r="FZ21" s="38">
        <v>8.3878567504882824</v>
      </c>
      <c r="GA21" s="38">
        <v>31.5877419424057</v>
      </c>
      <c r="GB21" s="38">
        <v>43.286000137329097</v>
      </c>
      <c r="GC21" s="38">
        <v>55.487096862792967</v>
      </c>
      <c r="GD21" s="38">
        <v>62.012000732421875</v>
      </c>
      <c r="GE21" s="38">
        <v>64.31290313720703</v>
      </c>
      <c r="GF21" s="38">
        <v>66.15935607910157</v>
      </c>
      <c r="GG21" s="38">
        <v>57.47</v>
      </c>
      <c r="GH21" s="38">
        <v>39.832903137207033</v>
      </c>
      <c r="GI21" s="38">
        <v>27.553999862670899</v>
      </c>
      <c r="GJ21" s="38">
        <v>17.228387451171876</v>
      </c>
      <c r="GK21" s="38">
        <v>13.280000000000001</v>
      </c>
      <c r="GL21" s="38">
        <v>13.318571624755862</v>
      </c>
      <c r="GM21" s="38">
        <v>23.9</v>
      </c>
      <c r="GN21" s="38">
        <v>32.419999985694886</v>
      </c>
      <c r="GO21" s="38">
        <v>46.469678039550779</v>
      </c>
      <c r="GP21" s="38">
        <v>55.658000183105472</v>
      </c>
      <c r="GQ21" s="38">
        <v>64.330321960449226</v>
      </c>
      <c r="GR21" s="38">
        <v>62.228387451171869</v>
      </c>
      <c r="GS21" s="38">
        <v>53.120000457763666</v>
      </c>
      <c r="GT21" s="38">
        <v>39.217419509887698</v>
      </c>
      <c r="GU21" s="38">
        <v>21.242000045776368</v>
      </c>
      <c r="GV21" s="38">
        <v>19.49290313720703</v>
      </c>
      <c r="GW21" s="38">
        <v>21.031613235473635</v>
      </c>
      <c r="GX21" s="38">
        <v>16.457931365966797</v>
      </c>
      <c r="GY21" s="38">
        <v>23.708386764526367</v>
      </c>
      <c r="GZ21" s="38">
        <v>37.058000068664548</v>
      </c>
      <c r="HA21" s="38">
        <v>47.654193725585941</v>
      </c>
      <c r="HB21" s="38">
        <v>56.096000366210937</v>
      </c>
      <c r="HC21" s="38">
        <v>62.472259216308593</v>
      </c>
      <c r="HD21" s="38">
        <v>60.422581176757816</v>
      </c>
      <c r="HE21" s="38">
        <v>52.639999542236325</v>
      </c>
      <c r="HF21" s="38">
        <v>39.229032058715816</v>
      </c>
      <c r="HG21" s="38">
        <v>31.615999979972841</v>
      </c>
      <c r="HH21" s="38">
        <v>27.470967597961426</v>
      </c>
      <c r="HI21" s="38">
        <v>38.34064529418945</v>
      </c>
      <c r="HJ21" s="38">
        <v>36.808571281433103</v>
      </c>
      <c r="HK21" s="38">
        <v>27.749677352905273</v>
      </c>
      <c r="HL21" s="38">
        <v>32.905999994277956</v>
      </c>
      <c r="HM21" s="38">
        <v>46.870321960449218</v>
      </c>
      <c r="HN21" s="38">
        <v>58.459999999999994</v>
      </c>
      <c r="HO21" s="38">
        <v>62.228387451171869</v>
      </c>
      <c r="HP21" s="38">
        <v>63.650968627929686</v>
      </c>
      <c r="HQ21" s="38">
        <v>53.641999359130857</v>
      </c>
      <c r="HR21" s="38">
        <v>38.706451568603512</v>
      </c>
      <c r="HS21" s="38">
        <v>23.467999725341798</v>
      </c>
      <c r="HT21" s="38">
        <v>17.367742156982423</v>
      </c>
      <c r="HU21" s="38">
        <v>34.485161323547366</v>
      </c>
      <c r="HV21" s="38">
        <v>30.785</v>
      </c>
      <c r="HW21" s="38">
        <v>35.483871078491212</v>
      </c>
      <c r="HX21" s="38">
        <v>45.386000366210936</v>
      </c>
      <c r="HY21" s="38">
        <v>53.72193588256836</v>
      </c>
      <c r="HZ21" s="38">
        <v>56.444000549316407</v>
      </c>
      <c r="IA21" s="38">
        <v>62.286452941894531</v>
      </c>
      <c r="IB21" s="38">
        <v>64.841290588378911</v>
      </c>
      <c r="IC21" s="38">
        <v>55.165999450683593</v>
      </c>
      <c r="ID21" s="38">
        <v>42.910322647094731</v>
      </c>
      <c r="IE21" s="38">
        <v>36.439999885559082</v>
      </c>
      <c r="IF21" s="38">
        <v>34.775483798980716</v>
      </c>
      <c r="IG21" s="38">
        <v>36.639354705810547</v>
      </c>
      <c r="IH21" s="38">
        <v>15.85142837524414</v>
      </c>
      <c r="II21" s="38">
        <v>37.73677421569824</v>
      </c>
      <c r="IJ21" s="38">
        <v>46.808000640869139</v>
      </c>
      <c r="IK21" s="38">
        <v>56.381290588378903</v>
      </c>
      <c r="IL21" s="38">
        <v>59.45</v>
      </c>
      <c r="IM21" s="38">
        <v>66.269678039550783</v>
      </c>
      <c r="IN21" s="38">
        <v>63.064515686035151</v>
      </c>
      <c r="IO21" s="38">
        <v>58.147999267578129</v>
      </c>
      <c r="IP21" s="38">
        <v>45.581290588378906</v>
      </c>
      <c r="IQ21" s="38">
        <v>36.992000045776365</v>
      </c>
      <c r="IR21" s="38">
        <v>13.425160980224611</v>
      </c>
      <c r="IS21" s="38">
        <v>17.036773529052734</v>
      </c>
      <c r="IT21" s="38">
        <v>28.418620796203612</v>
      </c>
      <c r="IU21" s="38">
        <v>33.869677352905271</v>
      </c>
      <c r="IV21" s="38">
        <v>44.971999816894531</v>
      </c>
      <c r="IW21" s="38">
        <v>49.059354705810549</v>
      </c>
      <c r="IX21" s="38">
        <v>56.065999450683591</v>
      </c>
      <c r="IY21" s="38">
        <v>63.203871765136718</v>
      </c>
      <c r="IZ21" s="38">
        <v>59.394837646484376</v>
      </c>
      <c r="JA21" s="38">
        <v>54.991999359130858</v>
      </c>
      <c r="JB21" s="38">
        <v>41.644516372680663</v>
      </c>
      <c r="JC21" s="38">
        <v>32.354000005722042</v>
      </c>
      <c r="JD21" s="38">
        <v>13.761935882568359</v>
      </c>
      <c r="JE21" s="38">
        <v>35.135483970642092</v>
      </c>
      <c r="JF21" s="38">
        <v>27.750714187622069</v>
      </c>
      <c r="JG21" s="38">
        <v>40.831613235473633</v>
      </c>
      <c r="JH21" s="38">
        <v>45.41</v>
      </c>
      <c r="JI21" s="38">
        <v>57.414837646484372</v>
      </c>
      <c r="JJ21" s="38">
        <v>60.295999450683595</v>
      </c>
      <c r="JK21" s="38">
        <v>62.396774902343751</v>
      </c>
      <c r="JL21" s="38">
        <v>62.675484313964844</v>
      </c>
      <c r="JM21" s="38">
        <v>52.136000366210936</v>
      </c>
      <c r="JN21" s="38">
        <v>40.163871078491212</v>
      </c>
      <c r="JO21" s="38">
        <v>30.505999965667726</v>
      </c>
      <c r="JP21" s="38">
        <v>21.443871078491213</v>
      </c>
      <c r="JQ21" s="38">
        <v>24.364516372680665</v>
      </c>
      <c r="JR21" s="38">
        <v>21.065000000000001</v>
      </c>
      <c r="JS21" s="38">
        <v>31.541290330886842</v>
      </c>
      <c r="JT21" s="38">
        <v>33.565999965667721</v>
      </c>
      <c r="JU21" s="38">
        <v>48.246451568603518</v>
      </c>
      <c r="JV21" s="38">
        <v>57.026001281738282</v>
      </c>
      <c r="JW21" s="38">
        <v>58.390321960449214</v>
      </c>
      <c r="JX21" s="38">
        <v>60.730321960449217</v>
      </c>
      <c r="JY21" s="38">
        <v>53.126000366210938</v>
      </c>
      <c r="JZ21" s="38">
        <v>34.996128921508792</v>
      </c>
      <c r="KA21" s="38">
        <v>32.81</v>
      </c>
      <c r="KB21" s="38">
        <v>30.176774215698241</v>
      </c>
      <c r="KC21" s="38">
        <v>17.61741882324219</v>
      </c>
      <c r="KD21" s="38">
        <v>25.79</v>
      </c>
      <c r="KE21" s="38">
        <v>41.447096862792968</v>
      </c>
      <c r="KF21" s="38">
        <v>44.335999908447263</v>
      </c>
      <c r="KG21" s="38">
        <v>55.957418823242186</v>
      </c>
      <c r="KH21" s="38">
        <v>64.736000366210931</v>
      </c>
      <c r="KI21" s="38">
        <v>66.525162353515626</v>
      </c>
      <c r="KJ21" s="38">
        <v>61.380643920898436</v>
      </c>
      <c r="KK21" s="38">
        <v>53.785999908447266</v>
      </c>
      <c r="KL21" s="38">
        <v>36.569677352905273</v>
      </c>
      <c r="KM21" s="38">
        <v>37.405999908447264</v>
      </c>
      <c r="KN21" s="38">
        <v>32.865161323547362</v>
      </c>
      <c r="KO21" s="38">
        <v>25.932257843017577</v>
      </c>
      <c r="KP21" s="38">
        <v>5.6641372680664084</v>
      </c>
      <c r="KQ21" s="38">
        <v>44.210967254638675</v>
      </c>
      <c r="KR21" s="38">
        <v>38.803999862670899</v>
      </c>
      <c r="KS21" s="38">
        <v>53.152903137207034</v>
      </c>
      <c r="KT21" s="38">
        <v>63.133998718261722</v>
      </c>
      <c r="KU21" s="38">
        <v>61.746452941894532</v>
      </c>
      <c r="KV21" s="38">
        <v>61.665162353515626</v>
      </c>
      <c r="KW21" s="38">
        <v>57.512000732421875</v>
      </c>
      <c r="KX21" s="38">
        <v>39.681935195922854</v>
      </c>
      <c r="KY21" s="38">
        <v>31.37</v>
      </c>
      <c r="KZ21" s="38">
        <v>32.377419338226318</v>
      </c>
      <c r="LA21" s="38">
        <v>38.30580627441406</v>
      </c>
      <c r="LB21" s="38">
        <v>16.712856750488282</v>
      </c>
      <c r="LC21" s="38">
        <v>29.776129093170166</v>
      </c>
      <c r="LD21" s="38">
        <v>29.948000068664552</v>
      </c>
      <c r="LE21" s="38">
        <v>47.48</v>
      </c>
      <c r="LF21" s="38">
        <v>55.20199890136719</v>
      </c>
      <c r="LG21" s="38">
        <v>62.570968627929688</v>
      </c>
      <c r="LH21" s="38">
        <v>59.412259216308591</v>
      </c>
      <c r="LI21" s="38">
        <v>54.374000549316406</v>
      </c>
      <c r="LJ21" s="38">
        <v>34.061290245056149</v>
      </c>
      <c r="LK21" s="38">
        <v>32.51599997997284</v>
      </c>
      <c r="LL21" s="38">
        <v>39.234839019775393</v>
      </c>
      <c r="LM21" s="38">
        <v>23.63290313720703</v>
      </c>
      <c r="LN21" s="38">
        <v>29.859285640716553</v>
      </c>
      <c r="LO21" s="38">
        <v>32.53419355392456</v>
      </c>
      <c r="LP21" s="38">
        <v>36.764000091552731</v>
      </c>
      <c r="LQ21" s="38">
        <v>52.084515686035161</v>
      </c>
      <c r="LR21" s="38">
        <v>57.986000366210938</v>
      </c>
      <c r="LS21" s="38">
        <v>62.524515686035159</v>
      </c>
      <c r="LT21" s="38">
        <v>59.011612548828126</v>
      </c>
      <c r="LU21" s="38">
        <v>55.513999633789062</v>
      </c>
      <c r="LV21" s="38">
        <v>43.607096862792972</v>
      </c>
      <c r="LW21" s="38">
        <v>32.570000014305116</v>
      </c>
      <c r="LX21" s="38">
        <v>36.331612892150879</v>
      </c>
      <c r="LY21" s="38">
        <v>28.800645294189454</v>
      </c>
      <c r="LZ21" s="38">
        <v>31.704285705089568</v>
      </c>
      <c r="MA21" s="38">
        <v>37.045806617736815</v>
      </c>
      <c r="MB21" s="38">
        <v>41.390000228881831</v>
      </c>
      <c r="MC21" s="38">
        <v>50.470321960449219</v>
      </c>
      <c r="MD21" s="38">
        <v>56.563998718261715</v>
      </c>
      <c r="ME21" s="38">
        <v>64.016774902343741</v>
      </c>
      <c r="MF21" s="38">
        <v>66.647096862792978</v>
      </c>
      <c r="MG21" s="38">
        <v>53.846000366210937</v>
      </c>
      <c r="MH21" s="38">
        <v>45.290967254638673</v>
      </c>
      <c r="MI21" s="38">
        <v>23.37199981689453</v>
      </c>
      <c r="MJ21" s="38">
        <v>17.54193588256836</v>
      </c>
      <c r="MK21" s="38">
        <v>32.783870992660525</v>
      </c>
      <c r="ML21" s="38">
        <v>34.352413864135741</v>
      </c>
      <c r="MM21" s="38">
        <v>32.702580661773681</v>
      </c>
      <c r="MN21" s="38">
        <v>38.125999908447262</v>
      </c>
      <c r="MO21" s="38">
        <v>53.007742156982417</v>
      </c>
      <c r="MP21" s="38">
        <v>62.45000091552734</v>
      </c>
      <c r="MQ21" s="38">
        <v>65.468387451171878</v>
      </c>
      <c r="MR21" s="38">
        <v>60.451612548828123</v>
      </c>
      <c r="MS21" s="38">
        <v>54.662000274658197</v>
      </c>
      <c r="MT21" s="38">
        <v>38.735483627319333</v>
      </c>
      <c r="MU21" s="38">
        <v>23.599999771118163</v>
      </c>
      <c r="MV21" s="38">
        <v>28.626451568603514</v>
      </c>
      <c r="MW21" s="38">
        <v>5.9348376464843753</v>
      </c>
      <c r="MX21" s="38">
        <v>36.763571281433101</v>
      </c>
      <c r="MY21" s="38">
        <v>32.661935496330258</v>
      </c>
      <c r="MZ21" s="38">
        <v>44.335999908447263</v>
      </c>
      <c r="NA21" s="38">
        <v>49.808387451171875</v>
      </c>
      <c r="NB21" s="38">
        <v>60.433998718261719</v>
      </c>
      <c r="NC21" s="38">
        <v>64.295484313964835</v>
      </c>
      <c r="ND21" s="38">
        <v>63.958709411621093</v>
      </c>
      <c r="NE21" s="38">
        <v>57.595999450683593</v>
      </c>
      <c r="NF21" s="38">
        <v>43.47935470581055</v>
      </c>
      <c r="NG21" s="38">
        <v>26.006000137329103</v>
      </c>
      <c r="NH21" s="38">
        <v>27.935483970642089</v>
      </c>
      <c r="NI21" s="38">
        <v>25.049677352905274</v>
      </c>
      <c r="NJ21" s="38">
        <v>10.522143249511721</v>
      </c>
      <c r="NK21" s="38">
        <v>34.090322647094723</v>
      </c>
      <c r="NL21" s="38">
        <v>48.151999359130855</v>
      </c>
      <c r="NM21" s="38">
        <v>52.810321960449215</v>
      </c>
      <c r="NN21" s="38">
        <v>60.541999816894531</v>
      </c>
      <c r="NO21" s="38">
        <v>65.027096862792973</v>
      </c>
      <c r="NP21" s="38">
        <v>64.039999999999992</v>
      </c>
      <c r="NQ21" s="38">
        <v>54.349999542236326</v>
      </c>
      <c r="NR21" s="38">
        <v>38.381290588378903</v>
      </c>
      <c r="NS21" s="38">
        <v>24.895999908447266</v>
      </c>
      <c r="NT21" s="38">
        <v>30.362580661773681</v>
      </c>
      <c r="NU21" s="38">
        <v>23.354193725585937</v>
      </c>
      <c r="NV21" s="38">
        <v>22.53071418762207</v>
      </c>
      <c r="NW21" s="38">
        <v>33.805806446075437</v>
      </c>
      <c r="NX21" s="38">
        <v>43.67000045776367</v>
      </c>
      <c r="NY21" s="38">
        <v>53.118064117431643</v>
      </c>
      <c r="NZ21" s="38">
        <v>58.61600036621094</v>
      </c>
      <c r="OA21" s="38">
        <v>63.128387451171875</v>
      </c>
      <c r="OB21" s="38">
        <v>61.473547058105467</v>
      </c>
      <c r="OC21" s="38">
        <v>56.768001098632809</v>
      </c>
      <c r="OD21" s="38">
        <v>44.90193588256836</v>
      </c>
      <c r="OE21" s="38">
        <v>29.726000022888183</v>
      </c>
      <c r="OF21" s="38">
        <v>24.248386764526366</v>
      </c>
      <c r="OG21" s="38">
        <v>25.641935195922851</v>
      </c>
      <c r="OH21" s="38">
        <v>12.274483184814454</v>
      </c>
      <c r="OI21" s="38">
        <v>30.449677352905272</v>
      </c>
      <c r="OJ21" s="38">
        <v>41.605999679565429</v>
      </c>
      <c r="OK21" s="38">
        <v>53.971612548828119</v>
      </c>
      <c r="OL21" s="38">
        <v>60.871998901367185</v>
      </c>
      <c r="OM21" s="38">
        <v>63.633547058105464</v>
      </c>
      <c r="ON21" s="38">
        <v>61.519999999999996</v>
      </c>
      <c r="OO21" s="38">
        <v>49.657999725341796</v>
      </c>
      <c r="OP21" s="38">
        <v>38.97354843139648</v>
      </c>
      <c r="OQ21" s="38">
        <v>31.213999977111815</v>
      </c>
      <c r="OR21" s="38">
        <v>26.704516029357912</v>
      </c>
      <c r="OS21" s="38">
        <v>22.297419509887696</v>
      </c>
      <c r="OT21" s="38">
        <v>29.84</v>
      </c>
      <c r="OU21" s="38">
        <v>38.224516372680661</v>
      </c>
      <c r="OV21" s="38">
        <v>49.861999359130863</v>
      </c>
      <c r="OW21" s="38">
        <v>59.150968627929686</v>
      </c>
      <c r="OX21" s="38">
        <v>62.827999267578122</v>
      </c>
      <c r="OY21" s="38">
        <v>68.197418823242188</v>
      </c>
      <c r="OZ21" s="38">
        <v>63.232903137207032</v>
      </c>
      <c r="PA21" s="38">
        <v>55.68800109863281</v>
      </c>
      <c r="PB21" s="38">
        <v>45.941290588378905</v>
      </c>
      <c r="PC21" s="38">
        <v>36.733999862670899</v>
      </c>
      <c r="PD21" s="38">
        <v>31.947741937041283</v>
      </c>
      <c r="PE21" s="38">
        <v>28.568387107849119</v>
      </c>
      <c r="PF21" s="38">
        <v>21.752857437133791</v>
      </c>
      <c r="PG21" s="38">
        <v>28.272258186340331</v>
      </c>
      <c r="PH21" s="38">
        <v>43.7</v>
      </c>
      <c r="PI21" s="38">
        <v>54.122581176757812</v>
      </c>
      <c r="PJ21" s="38">
        <v>61.562000732421879</v>
      </c>
      <c r="PK21" s="38">
        <v>62.768387451171876</v>
      </c>
      <c r="PL21" s="38">
        <v>63.546452941894529</v>
      </c>
      <c r="PM21" s="38">
        <v>55.963999633789058</v>
      </c>
      <c r="PN21" s="38">
        <v>37.986451568603513</v>
      </c>
      <c r="PO21" s="38">
        <v>27.613999977111817</v>
      </c>
      <c r="PP21" s="38">
        <v>21.658709411621096</v>
      </c>
      <c r="PQ21" s="38">
        <v>25.792903137207031</v>
      </c>
      <c r="PR21" s="38">
        <v>30.212857093811035</v>
      </c>
      <c r="PS21" s="38">
        <v>26.541935539245607</v>
      </c>
      <c r="PT21" s="38">
        <v>48.835999908447263</v>
      </c>
      <c r="PU21" s="38">
        <v>55.475484313964841</v>
      </c>
      <c r="PV21" s="38">
        <v>63.68</v>
      </c>
      <c r="PW21" s="38">
        <v>65.358065490722652</v>
      </c>
      <c r="PX21" s="38">
        <v>61.618709411621097</v>
      </c>
      <c r="PY21" s="38">
        <v>59.672000732421878</v>
      </c>
      <c r="PZ21" s="38">
        <v>43.351613235473636</v>
      </c>
      <c r="QA21" s="38">
        <v>26.234000091552733</v>
      </c>
      <c r="QB21" s="38">
        <v>32.88838710784912</v>
      </c>
      <c r="QC21" s="38">
        <v>21.879354705810549</v>
      </c>
      <c r="QD21" s="38">
        <v>23.18</v>
      </c>
      <c r="QE21" s="38">
        <v>42.62</v>
      </c>
      <c r="QF21" s="38">
        <v>43.255999908447265</v>
      </c>
      <c r="QG21" s="38">
        <v>58.001290588378907</v>
      </c>
      <c r="QH21" s="38">
        <v>61.849999084472657</v>
      </c>
      <c r="QI21" s="38">
        <v>63.645162353515623</v>
      </c>
      <c r="QJ21" s="38">
        <v>60.393547058105469</v>
      </c>
      <c r="QK21" s="38">
        <v>52.021999359130859</v>
      </c>
      <c r="QL21" s="38">
        <v>38.77032264709473</v>
      </c>
      <c r="QM21" s="38">
        <v>32.168000000715253</v>
      </c>
      <c r="QN21" s="38">
        <v>16.27032196044922</v>
      </c>
      <c r="QO21" s="38">
        <v>19.684515686035155</v>
      </c>
      <c r="QP21" s="38">
        <v>37.612142906188964</v>
      </c>
      <c r="QQ21" s="38">
        <v>30.902580661773683</v>
      </c>
      <c r="QR21" s="38">
        <v>47.906000366210939</v>
      </c>
      <c r="QS21" s="38">
        <v>58.587740783691402</v>
      </c>
      <c r="QT21" s="38">
        <v>65.641998901367188</v>
      </c>
      <c r="QU21" s="38">
        <v>69.585162353515614</v>
      </c>
      <c r="QV21" s="38">
        <v>65.816774902343752</v>
      </c>
      <c r="QW21" s="38">
        <v>58.633998718261722</v>
      </c>
      <c r="QX21" s="38">
        <v>37.597419509887693</v>
      </c>
      <c r="QY21" s="38">
        <v>34.66999994277954</v>
      </c>
      <c r="QZ21" s="38">
        <v>16.705806274414066</v>
      </c>
      <c r="RA21" s="38">
        <v>20.224515686035154</v>
      </c>
      <c r="RB21" s="38">
        <v>29.936428546905518</v>
      </c>
      <c r="RC21" s="38">
        <v>39.56</v>
      </c>
      <c r="RD21" s="38">
        <v>44.96</v>
      </c>
      <c r="RE21" s="38">
        <v>48.978064117431643</v>
      </c>
      <c r="RF21" s="38">
        <v>60.643999633789065</v>
      </c>
      <c r="RG21" s="38">
        <v>64.150321960449219</v>
      </c>
      <c r="RH21" s="38">
        <v>58.767740783691409</v>
      </c>
      <c r="RI21" s="38">
        <v>54.86</v>
      </c>
      <c r="RJ21" s="38">
        <v>42.161290588378904</v>
      </c>
      <c r="RK21" s="38">
        <v>34.387999954223631</v>
      </c>
      <c r="RL21" s="38">
        <v>17.478064117431643</v>
      </c>
      <c r="RM21" s="38">
        <v>19.754193725585939</v>
      </c>
      <c r="RN21" s="38">
        <v>12.23857162475586</v>
      </c>
      <c r="RO21" s="38">
        <v>23.725806274414062</v>
      </c>
      <c r="RP21" s="38">
        <v>38.983999862670899</v>
      </c>
      <c r="RQ21" s="38">
        <v>49.053548431396479</v>
      </c>
      <c r="RR21" s="38">
        <v>59.059999084472651</v>
      </c>
      <c r="RS21" s="38">
        <v>62.158709411621089</v>
      </c>
      <c r="RT21" s="38">
        <v>62.007740783691403</v>
      </c>
      <c r="RU21" s="38">
        <v>56.07200073242187</v>
      </c>
      <c r="RV21" s="38">
        <v>37.31290313720703</v>
      </c>
      <c r="RW21" s="38">
        <v>26.864000091552732</v>
      </c>
      <c r="RX21" s="38">
        <v>12.554193725585939</v>
      </c>
      <c r="RY21" s="38">
        <v>12.740000000000002</v>
      </c>
      <c r="RZ21" s="38">
        <v>37.4</v>
      </c>
      <c r="SA21" s="38">
        <v>36.842580490112304</v>
      </c>
      <c r="SB21" s="38">
        <v>44.294000549316408</v>
      </c>
      <c r="SC21" s="38">
        <v>53.443226470947266</v>
      </c>
      <c r="SD21" s="38">
        <v>60.326000366210934</v>
      </c>
      <c r="SE21" s="38">
        <v>61.80451568603516</v>
      </c>
      <c r="SF21" s="38">
        <v>62.54193450927734</v>
      </c>
      <c r="SG21" s="38">
        <v>54.110000457763675</v>
      </c>
      <c r="SH21" s="38">
        <v>42.05677421569824</v>
      </c>
      <c r="SI21" s="38">
        <v>38.294000091552732</v>
      </c>
      <c r="SJ21" s="38">
        <v>39.159354705810543</v>
      </c>
      <c r="SK21" s="38">
        <v>31.837419359683992</v>
      </c>
      <c r="SL21" s="38">
        <v>36.86</v>
      </c>
      <c r="SM21" s="38">
        <v>32.9</v>
      </c>
      <c r="SN21" s="38">
        <v>43.424000091552735</v>
      </c>
      <c r="SO21" s="38">
        <v>51.416773529052733</v>
      </c>
      <c r="SP21" s="38">
        <v>64.513999633789069</v>
      </c>
      <c r="SQ21" s="38">
        <v>61.450321960449216</v>
      </c>
      <c r="SR21" s="38">
        <v>63.726452941894529</v>
      </c>
      <c r="SS21" s="38">
        <v>56.719999084472654</v>
      </c>
      <c r="ST21" s="38">
        <v>36.407096862792969</v>
      </c>
      <c r="SU21" s="38">
        <v>27.577999839782713</v>
      </c>
      <c r="SV21" s="38">
        <v>17.588387451171876</v>
      </c>
      <c r="SW21" s="38">
        <v>30.519354877471923</v>
      </c>
      <c r="SX21" s="38">
        <v>27.737857093811037</v>
      </c>
      <c r="SY21" s="38">
        <v>34.543225784301761</v>
      </c>
      <c r="SZ21" s="38">
        <v>43.052000274658205</v>
      </c>
      <c r="TA21" s="38">
        <v>57.548387451171877</v>
      </c>
      <c r="TB21" s="38">
        <v>63.301998901367185</v>
      </c>
      <c r="TC21" s="38">
        <v>63.772903137207031</v>
      </c>
      <c r="TD21" s="38">
        <v>64.098065490722661</v>
      </c>
      <c r="TE21" s="38">
        <v>56.330000915527343</v>
      </c>
      <c r="TF21" s="38">
        <v>50.232257843017578</v>
      </c>
      <c r="TG21" s="38">
        <v>40.400000228881837</v>
      </c>
      <c r="TH21" s="38">
        <v>27.796128921508789</v>
      </c>
      <c r="TI21" s="38">
        <v>36.558064460754395</v>
      </c>
      <c r="TJ21" s="38">
        <v>41.559285812377929</v>
      </c>
      <c r="TK21" s="38">
        <v>30.699354877471922</v>
      </c>
      <c r="TL21" s="38">
        <v>48.008000183105466</v>
      </c>
      <c r="TM21" s="38">
        <v>55.272259216308598</v>
      </c>
      <c r="TN21" s="38">
        <v>61.304000549316406</v>
      </c>
      <c r="TO21" s="38">
        <v>65.160643920898437</v>
      </c>
      <c r="TP21" s="38">
        <v>65.201290588378896</v>
      </c>
      <c r="TQ21" s="38">
        <v>57.356000366210935</v>
      </c>
      <c r="TR21" s="38">
        <v>44.733548431396486</v>
      </c>
      <c r="TS21" s="38">
        <v>34.153999919891355</v>
      </c>
      <c r="TT21" s="38">
        <v>21.19419372558594</v>
      </c>
      <c r="TU21" s="38">
        <v>18.540645294189453</v>
      </c>
      <c r="TV21" s="38">
        <v>35.277241249084476</v>
      </c>
      <c r="TW21" s="38">
        <v>28.986451568603517</v>
      </c>
      <c r="TX21" s="38">
        <v>45.967999725341798</v>
      </c>
      <c r="TY21" s="38">
        <v>57.484515686035152</v>
      </c>
      <c r="TZ21" s="38">
        <v>64.658000183105457</v>
      </c>
      <c r="UA21" s="38">
        <v>68.900000000000006</v>
      </c>
      <c r="UB21" s="38">
        <v>68.493547058105463</v>
      </c>
      <c r="UC21" s="38">
        <v>54.68</v>
      </c>
      <c r="UD21" s="38">
        <v>47.369678039550777</v>
      </c>
      <c r="UE21" s="38">
        <v>37.418000068664554</v>
      </c>
      <c r="UF21" s="38">
        <v>31.0245161151886</v>
      </c>
      <c r="UG21" s="38">
        <v>30.287096691131591</v>
      </c>
      <c r="UH21" s="38">
        <v>31.524285726547241</v>
      </c>
      <c r="UI21" s="38">
        <v>38.12580627441406</v>
      </c>
      <c r="UJ21" s="38">
        <v>43.255999908447265</v>
      </c>
      <c r="UK21" s="38">
        <v>57.803871765136719</v>
      </c>
      <c r="UL21" s="38">
        <v>64.868001098632817</v>
      </c>
      <c r="UM21" s="38">
        <v>65.886452941894532</v>
      </c>
      <c r="UN21" s="38">
        <v>66.519356079101556</v>
      </c>
      <c r="UO21" s="38">
        <v>56.07200073242187</v>
      </c>
      <c r="UP21" s="38">
        <v>42.527096862792966</v>
      </c>
      <c r="UQ21" s="38">
        <v>19.579999999999998</v>
      </c>
      <c r="UR21" s="38">
        <v>34.177419338226315</v>
      </c>
      <c r="US21" s="38">
        <v>8.3793560791015622</v>
      </c>
      <c r="UT21" s="38">
        <v>31.074285726547242</v>
      </c>
      <c r="UU21" s="38">
        <v>29.154838676452638</v>
      </c>
      <c r="UV21" s="38">
        <v>37.646000022888181</v>
      </c>
      <c r="UW21" s="38">
        <v>56.358065490722652</v>
      </c>
      <c r="UX21" s="38">
        <v>62.036000366210935</v>
      </c>
      <c r="UY21" s="38">
        <v>62.901934509277339</v>
      </c>
      <c r="UZ21" s="38">
        <v>58.744515686035157</v>
      </c>
      <c r="VA21" s="38">
        <v>57.590000915527341</v>
      </c>
      <c r="VB21" s="38">
        <v>46.510321960449218</v>
      </c>
      <c r="VC21" s="38">
        <v>23.936000137329103</v>
      </c>
      <c r="VD21" s="38">
        <v>20.416129608154296</v>
      </c>
      <c r="VE21" s="38">
        <v>20.195484313964844</v>
      </c>
      <c r="VF21" s="38">
        <v>30.212857093811035</v>
      </c>
      <c r="VG21" s="38">
        <v>17.518709411621096</v>
      </c>
      <c r="VH21" s="38">
        <v>47.36600036621094</v>
      </c>
      <c r="VI21" s="38">
        <v>52.543226470947261</v>
      </c>
      <c r="VJ21" s="38">
        <v>59.570000915527345</v>
      </c>
      <c r="VK21" s="38">
        <v>63.14</v>
      </c>
      <c r="VL21" s="38">
        <v>66.350968627929689</v>
      </c>
      <c r="VM21" s="38">
        <v>55.741998901367182</v>
      </c>
      <c r="VN21" s="38">
        <v>41.615483627319335</v>
      </c>
      <c r="VO21" s="38">
        <v>37.315999908447267</v>
      </c>
      <c r="VP21" s="38">
        <v>26.350322647094728</v>
      </c>
      <c r="VQ21" s="38">
        <v>15.939354705810548</v>
      </c>
      <c r="VR21" s="38">
        <v>18.127586822509766</v>
      </c>
      <c r="VS21" s="38">
        <v>30.356774215698241</v>
      </c>
      <c r="VT21" s="38">
        <v>37.598000068664547</v>
      </c>
      <c r="VU21" s="38">
        <v>51.387742156982426</v>
      </c>
      <c r="VV21" s="38">
        <v>56.605999450683598</v>
      </c>
      <c r="VW21" s="38">
        <v>60.364515686035155</v>
      </c>
      <c r="VX21" s="38">
        <v>63.743871765136717</v>
      </c>
      <c r="VY21" s="38">
        <v>54.33199981689453</v>
      </c>
      <c r="VZ21" s="38">
        <v>37.295483970642088</v>
      </c>
      <c r="WA21" s="38">
        <v>23.227999954223634</v>
      </c>
      <c r="WB21" s="38">
        <v>27.023871078491212</v>
      </c>
      <c r="WC21" s="38">
        <v>17.681290588378907</v>
      </c>
      <c r="WD21" s="38">
        <v>26.458571281433105</v>
      </c>
      <c r="WE21" s="38">
        <v>24.759354705810548</v>
      </c>
      <c r="WF21" s="38">
        <v>39.404000320434569</v>
      </c>
      <c r="WG21" s="38">
        <v>57.809678039550775</v>
      </c>
      <c r="WH21" s="38">
        <v>61.166001281738275</v>
      </c>
      <c r="WI21" s="38">
        <v>66.687740783691396</v>
      </c>
      <c r="WJ21" s="38">
        <v>61.276128234863279</v>
      </c>
      <c r="WK21" s="38">
        <v>56.600000915527346</v>
      </c>
      <c r="WL21" s="38">
        <v>45.906451568603515</v>
      </c>
      <c r="WM21" s="38">
        <v>26.306000022888185</v>
      </c>
      <c r="WN21" s="38">
        <v>30.658709669113158</v>
      </c>
      <c r="WO21" s="38">
        <v>21.496128921508792</v>
      </c>
      <c r="WP21" s="38">
        <v>29.891428546905516</v>
      </c>
      <c r="WQ21" s="38">
        <v>26.234193725585939</v>
      </c>
      <c r="WR21" s="38">
        <v>38.828000183105466</v>
      </c>
      <c r="WS21" s="38">
        <v>53.396773529052737</v>
      </c>
      <c r="WT21" s="38">
        <v>59.468001098632811</v>
      </c>
      <c r="WU21" s="38">
        <v>57.548387451171877</v>
      </c>
      <c r="WV21" s="38">
        <v>59.476128234863282</v>
      </c>
      <c r="WW21" s="38">
        <v>58.339999084472652</v>
      </c>
      <c r="WX21" s="38">
        <v>44.100645294189455</v>
      </c>
      <c r="WY21" s="38">
        <v>31.201999988555908</v>
      </c>
      <c r="WZ21" s="38">
        <v>13.46</v>
      </c>
      <c r="XA21" s="38">
        <v>27.935483970642089</v>
      </c>
      <c r="XB21" s="38">
        <v>25.46857162475586</v>
      </c>
      <c r="XC21" s="38">
        <v>32.133548388481138</v>
      </c>
      <c r="XD21" s="38">
        <v>41.936000137329103</v>
      </c>
      <c r="XE21" s="38">
        <v>54.035484313964844</v>
      </c>
      <c r="XF21" s="38">
        <v>56.150000915527343</v>
      </c>
      <c r="XG21" s="38">
        <v>59.261290588378905</v>
      </c>
      <c r="XH21" s="38">
        <v>59.92322509765625</v>
      </c>
      <c r="XI21" s="38">
        <v>56.383998718261722</v>
      </c>
      <c r="XJ21" s="38">
        <v>45.662581176757811</v>
      </c>
      <c r="XK21" s="38">
        <v>23.515999679565432</v>
      </c>
      <c r="XL21" s="38">
        <v>24.370322647094728</v>
      </c>
      <c r="XM21" s="38">
        <v>3.5251623535156256</v>
      </c>
      <c r="XN21" s="38">
        <v>31.075172443389892</v>
      </c>
      <c r="XO21" s="38">
        <v>20.51483901977539</v>
      </c>
      <c r="XP21" s="38">
        <v>44.408000183105472</v>
      </c>
      <c r="XQ21" s="38">
        <v>49.959354705810547</v>
      </c>
      <c r="XR21" s="38">
        <v>58.694000549316407</v>
      </c>
      <c r="XS21" s="38">
        <v>59.092903137207031</v>
      </c>
      <c r="XT21" s="38">
        <v>61.746452941894532</v>
      </c>
      <c r="XU21" s="38">
        <v>53.402000274658207</v>
      </c>
      <c r="XV21" s="38">
        <v>39.385806274414065</v>
      </c>
      <c r="XW21" s="38">
        <v>21.337999954223633</v>
      </c>
      <c r="XX21" s="38">
        <v>20.654193725585937</v>
      </c>
      <c r="XY21" s="38">
        <v>32.505161280632016</v>
      </c>
      <c r="XZ21" s="38">
        <v>30.823571453094484</v>
      </c>
      <c r="YA21" s="38">
        <v>30.066451568603515</v>
      </c>
      <c r="YB21" s="38">
        <v>38.522000045776366</v>
      </c>
      <c r="YC21" s="38">
        <v>54.081935882568359</v>
      </c>
      <c r="YD21" s="38">
        <v>67.573999633789072</v>
      </c>
      <c r="YE21" s="38">
        <v>67.552903137207039</v>
      </c>
      <c r="YF21" s="38">
        <v>62.135484313964838</v>
      </c>
      <c r="YG21" s="38">
        <v>54.967999725341798</v>
      </c>
      <c r="YH21" s="38">
        <v>49.15225784301758</v>
      </c>
      <c r="YI21" s="38">
        <v>32.635999994277952</v>
      </c>
      <c r="YJ21" s="38">
        <v>28.04</v>
      </c>
      <c r="YK21" s="38">
        <v>40.767742156982422</v>
      </c>
      <c r="YL21" s="38">
        <v>29.467142906188965</v>
      </c>
      <c r="YM21" s="38">
        <v>36.32</v>
      </c>
      <c r="YN21" s="38">
        <v>48.266000366210932</v>
      </c>
      <c r="YO21" s="38">
        <v>62.030968627929681</v>
      </c>
      <c r="YP21" s="38">
        <v>59.54</v>
      </c>
      <c r="YQ21" s="38">
        <v>67.134837646484371</v>
      </c>
      <c r="YR21" s="38">
        <v>65.55548431396484</v>
      </c>
      <c r="YS21" s="38">
        <v>60.139999084472656</v>
      </c>
      <c r="YT21" s="38">
        <v>40.767742156982422</v>
      </c>
      <c r="YU21" s="38">
        <v>41.9720002746582</v>
      </c>
      <c r="YV21" s="38">
        <v>36.906451568603515</v>
      </c>
      <c r="YW21" s="38">
        <v>27.906451568603515</v>
      </c>
      <c r="YX21" s="38">
        <v>35.002142906188965</v>
      </c>
      <c r="YY21" s="38">
        <v>39.165160980224613</v>
      </c>
      <c r="YZ21" s="38">
        <v>44.53999954223633</v>
      </c>
      <c r="ZA21" s="38">
        <v>56.096774902343753</v>
      </c>
      <c r="ZB21" s="38">
        <v>67.633998718261722</v>
      </c>
      <c r="ZC21" s="38">
        <v>64.899356079101551</v>
      </c>
      <c r="ZD21" s="38">
        <v>63.923871765136717</v>
      </c>
      <c r="ZE21" s="38">
        <v>54.715999450683597</v>
      </c>
      <c r="ZF21" s="38">
        <v>49.970967254638673</v>
      </c>
      <c r="ZG21" s="38">
        <v>36.229999999999997</v>
      </c>
      <c r="ZH21" s="38">
        <v>30.978064546585085</v>
      </c>
      <c r="ZI21" s="38">
        <v>38.282580490112302</v>
      </c>
      <c r="ZJ21" s="38">
        <v>41.068275909423832</v>
      </c>
      <c r="ZK21" s="38">
        <v>41.267096862792968</v>
      </c>
      <c r="ZL21" s="38">
        <v>53.821999359130857</v>
      </c>
      <c r="ZM21" s="38">
        <v>58.593547058105472</v>
      </c>
      <c r="ZN21" s="38">
        <v>65.851999816894534</v>
      </c>
      <c r="ZO21" s="38">
        <v>67.750321960449213</v>
      </c>
      <c r="ZP21" s="38">
        <v>67.436774902343757</v>
      </c>
      <c r="ZQ21" s="38">
        <v>61.256001281738278</v>
      </c>
      <c r="ZR21" s="38">
        <v>50.307742156982421</v>
      </c>
      <c r="ZS21" s="38">
        <v>30.685999965667726</v>
      </c>
      <c r="ZT21" s="38">
        <v>26.344516029357912</v>
      </c>
      <c r="ZU21" s="38">
        <v>21.310322647094729</v>
      </c>
      <c r="ZV21" s="38">
        <v>25.391428375244139</v>
      </c>
      <c r="ZW21" s="38">
        <v>23.133548431396484</v>
      </c>
      <c r="ZX21" s="38">
        <v>49.154000549316407</v>
      </c>
      <c r="ZY21" s="38">
        <v>56.439356079101557</v>
      </c>
      <c r="ZZ21" s="38">
        <v>63.931998901367187</v>
      </c>
      <c r="AAA21" s="38">
        <v>66.507740783691403</v>
      </c>
      <c r="AAB21" s="38">
        <v>62.803225097656252</v>
      </c>
      <c r="AAC21" s="38">
        <v>56.678001098632812</v>
      </c>
      <c r="AAD21" s="38">
        <v>46.812257843017576</v>
      </c>
      <c r="AAE21" s="38">
        <v>34.603999919891358</v>
      </c>
      <c r="AAF21" s="38">
        <v>37.080645294189452</v>
      </c>
      <c r="AAG21" s="38">
        <v>23.690967941284178</v>
      </c>
      <c r="AAH21" s="38">
        <v>35.214285812377931</v>
      </c>
      <c r="AAI21" s="38">
        <v>35.100645294189455</v>
      </c>
      <c r="AAJ21" s="38">
        <v>45.212000274658202</v>
      </c>
      <c r="AAK21" s="38">
        <v>53.884515686035158</v>
      </c>
      <c r="AAL21" s="38">
        <v>63.133998718261722</v>
      </c>
      <c r="AAM21" s="38">
        <v>65.329031372070318</v>
      </c>
      <c r="AAN21" s="38">
        <v>62.048387451171877</v>
      </c>
      <c r="AAO21" s="38">
        <v>62.929999084472655</v>
      </c>
      <c r="AAP21" s="38">
        <v>51.422581176757816</v>
      </c>
      <c r="AAQ21" s="38">
        <v>40.484000320434568</v>
      </c>
      <c r="AAR21" s="38">
        <v>22.977499999999999</v>
      </c>
      <c r="AAS21" s="38">
        <v>36.93499988555908</v>
      </c>
      <c r="AAT21" s="38">
        <v>39.581599807739259</v>
      </c>
      <c r="AAU21" s="38">
        <v>43.392257843017575</v>
      </c>
      <c r="AAV21" s="38">
        <v>47.875999450683594</v>
      </c>
      <c r="AAW21" s="38">
        <v>56.009678039550778</v>
      </c>
      <c r="AAX21" s="38">
        <v>67.261998901367178</v>
      </c>
      <c r="AAY21" s="38">
        <v>71.025162353515626</v>
      </c>
      <c r="AAZ21" s="38">
        <v>69.010321960449218</v>
      </c>
    </row>
    <row r="22" spans="2:728" x14ac:dyDescent="0.25">
      <c r="B22" s="37">
        <v>43683</v>
      </c>
      <c r="C22" s="35">
        <v>75.019996643066406</v>
      </c>
      <c r="D22" s="35">
        <v>65.005516052246094</v>
      </c>
      <c r="E22" s="3">
        <v>10.014480590820313</v>
      </c>
      <c r="F22" s="40">
        <v>0.9620661735534668</v>
      </c>
      <c r="H22" t="s">
        <v>502</v>
      </c>
      <c r="I22" t="s">
        <v>503</v>
      </c>
      <c r="J22" s="38">
        <v>59.639999389648438</v>
      </c>
      <c r="K22" s="38">
        <v>151.49000549316406</v>
      </c>
      <c r="L22" s="18"/>
      <c r="M22" s="38">
        <v>31.3845161151886</v>
      </c>
      <c r="N22" s="38">
        <v>37.375172271728516</v>
      </c>
      <c r="O22" s="38">
        <v>34.293548431396488</v>
      </c>
      <c r="P22" s="38">
        <v>40.057999954223632</v>
      </c>
      <c r="Q22" s="38">
        <v>53.263226470947266</v>
      </c>
      <c r="R22" s="38">
        <v>56.821998901367188</v>
      </c>
      <c r="S22" s="38">
        <v>60.666452941894534</v>
      </c>
      <c r="T22" s="38">
        <v>59.005806274414063</v>
      </c>
      <c r="U22" s="38">
        <v>53.21000045776367</v>
      </c>
      <c r="V22" s="38">
        <v>45.476773529052736</v>
      </c>
      <c r="W22" s="38">
        <v>33.428000011444091</v>
      </c>
      <c r="X22" s="38">
        <v>38.613548431396481</v>
      </c>
      <c r="Y22" s="38">
        <v>33.904516201019284</v>
      </c>
      <c r="Z22" s="38">
        <v>29.557142906188965</v>
      </c>
      <c r="AA22" s="38">
        <v>30.008387107849121</v>
      </c>
      <c r="AB22" s="38">
        <v>41.36</v>
      </c>
      <c r="AC22" s="38">
        <v>52.258709411621098</v>
      </c>
      <c r="AD22" s="38">
        <v>57.595999450683593</v>
      </c>
      <c r="AE22" s="38">
        <v>59.74322509765625</v>
      </c>
      <c r="AF22" s="38">
        <v>60.010321960449218</v>
      </c>
      <c r="AG22" s="38">
        <v>55.028000183105469</v>
      </c>
      <c r="AH22" s="38">
        <v>40.651613235473633</v>
      </c>
      <c r="AI22" s="38">
        <v>32.06600000143051</v>
      </c>
      <c r="AJ22" s="38">
        <v>20.398709411621095</v>
      </c>
      <c r="AK22" s="38">
        <v>28.092258186340331</v>
      </c>
      <c r="AL22" s="38">
        <v>33.484999999999999</v>
      </c>
      <c r="AM22" s="38">
        <v>32.702580661773681</v>
      </c>
      <c r="AN22" s="38">
        <v>43.62199981689453</v>
      </c>
      <c r="AO22" s="38">
        <v>49.15225784301758</v>
      </c>
      <c r="AP22" s="38">
        <v>55.442000732421874</v>
      </c>
      <c r="AQ22" s="38">
        <v>60.823225097656248</v>
      </c>
      <c r="AR22" s="38">
        <v>60.712903137207029</v>
      </c>
      <c r="AS22" s="38">
        <v>52.748000640869137</v>
      </c>
      <c r="AT22" s="38">
        <v>45.221290588378906</v>
      </c>
      <c r="AU22" s="38">
        <v>35.79800006866455</v>
      </c>
      <c r="AV22" s="38">
        <v>29.003871078491212</v>
      </c>
      <c r="AW22" s="38">
        <v>32.998709669113161</v>
      </c>
      <c r="AX22" s="38">
        <v>33.76142854690552</v>
      </c>
      <c r="AY22" s="38">
        <v>35.954193382263185</v>
      </c>
      <c r="AZ22" s="38">
        <v>40.105999908447266</v>
      </c>
      <c r="BA22" s="38">
        <v>52.787096862792964</v>
      </c>
      <c r="BB22" s="38">
        <v>53.821999359130857</v>
      </c>
      <c r="BC22" s="38">
        <v>61.049678039550784</v>
      </c>
      <c r="BD22" s="38">
        <v>60.869678039550777</v>
      </c>
      <c r="BE22" s="38">
        <v>57.235999450683593</v>
      </c>
      <c r="BF22" s="38">
        <v>44.872903137207032</v>
      </c>
      <c r="BG22" s="38">
        <v>26.594000091552736</v>
      </c>
      <c r="BH22" s="38">
        <v>37.458064460754393</v>
      </c>
      <c r="BI22" s="38">
        <v>29.950322647094726</v>
      </c>
      <c r="BJ22" s="38">
        <v>31.17448275566101</v>
      </c>
      <c r="BK22" s="38">
        <v>30.681935453414916</v>
      </c>
      <c r="BL22" s="38">
        <v>39.902000274658207</v>
      </c>
      <c r="BM22" s="38">
        <v>47.427742156982418</v>
      </c>
      <c r="BN22" s="38">
        <v>58.237999267578125</v>
      </c>
      <c r="BO22" s="38">
        <v>60.219356079101559</v>
      </c>
      <c r="BP22" s="38">
        <v>59.824515686035156</v>
      </c>
      <c r="BQ22" s="38">
        <v>55.970000915527343</v>
      </c>
      <c r="BR22" s="38">
        <v>44.925160980224611</v>
      </c>
      <c r="BS22" s="38">
        <v>34.112000045776369</v>
      </c>
      <c r="BT22" s="38">
        <v>18.993548431396484</v>
      </c>
      <c r="BU22" s="38">
        <v>25.647742156982421</v>
      </c>
      <c r="BV22" s="38">
        <v>26.220714187622072</v>
      </c>
      <c r="BW22" s="38">
        <v>41.023225784301758</v>
      </c>
      <c r="BX22" s="38">
        <v>43.831999359130862</v>
      </c>
      <c r="BY22" s="38">
        <v>46.963226470947262</v>
      </c>
      <c r="BZ22" s="38">
        <v>52.267999725341795</v>
      </c>
      <c r="CA22" s="38">
        <v>57.606452941894531</v>
      </c>
      <c r="CB22" s="38">
        <v>58.976774902343749</v>
      </c>
      <c r="CC22" s="38">
        <v>55.802000732421874</v>
      </c>
      <c r="CD22" s="38">
        <v>39.867742156982423</v>
      </c>
      <c r="CE22" s="38">
        <v>34.340000000000003</v>
      </c>
      <c r="CF22" s="38">
        <v>25.746451568603515</v>
      </c>
      <c r="CG22" s="38">
        <v>28.67290313720703</v>
      </c>
      <c r="CH22" s="38">
        <v>30.534285640716554</v>
      </c>
      <c r="CI22" s="38">
        <v>26.501290245056154</v>
      </c>
      <c r="CJ22" s="38">
        <v>42.602000274658202</v>
      </c>
      <c r="CK22" s="38">
        <v>46.301290588378905</v>
      </c>
      <c r="CL22" s="38">
        <v>56.576001281738279</v>
      </c>
      <c r="CM22" s="38">
        <v>59.423871765136717</v>
      </c>
      <c r="CN22" s="38">
        <v>58.11741882324219</v>
      </c>
      <c r="CO22" s="38">
        <v>55.267999267578119</v>
      </c>
      <c r="CP22" s="38">
        <v>40.024516372680665</v>
      </c>
      <c r="CQ22" s="38">
        <v>33.93200004577637</v>
      </c>
      <c r="CR22" s="38">
        <v>26.54774181365967</v>
      </c>
      <c r="CS22" s="38">
        <v>25.787096862792968</v>
      </c>
      <c r="CT22" s="38">
        <v>30.148571453094483</v>
      </c>
      <c r="CU22" s="38">
        <v>37.823871078491209</v>
      </c>
      <c r="CV22" s="38">
        <v>43.831999359130862</v>
      </c>
      <c r="CW22" s="38">
        <v>53.489678039550782</v>
      </c>
      <c r="CX22" s="38">
        <v>56.252000732421877</v>
      </c>
      <c r="CY22" s="38">
        <v>63.018065490722655</v>
      </c>
      <c r="CZ22" s="38">
        <v>61.94387176513672</v>
      </c>
      <c r="DA22" s="38">
        <v>53.864000091552732</v>
      </c>
      <c r="DB22" s="38">
        <v>44.838064117431642</v>
      </c>
      <c r="DC22" s="38">
        <v>38.095999679565431</v>
      </c>
      <c r="DD22" s="38">
        <v>27.285161323547364</v>
      </c>
      <c r="DE22" s="38">
        <v>24.190322647094728</v>
      </c>
      <c r="DF22" s="38">
        <v>32.9</v>
      </c>
      <c r="DG22" s="38">
        <v>38.172257843017576</v>
      </c>
      <c r="DH22" s="38">
        <v>40.766000137329101</v>
      </c>
      <c r="DI22" s="38">
        <v>51.620000000000005</v>
      </c>
      <c r="DJ22" s="38">
        <v>57.998000183105468</v>
      </c>
      <c r="DK22" s="38">
        <v>61.972903137207027</v>
      </c>
      <c r="DL22" s="38">
        <v>62.733547058105472</v>
      </c>
      <c r="DM22" s="38">
        <v>54.578000183105466</v>
      </c>
      <c r="DN22" s="38">
        <v>41.661935195922851</v>
      </c>
      <c r="DO22" s="38">
        <v>37.20199993133545</v>
      </c>
      <c r="DP22" s="38">
        <v>22.082580490112306</v>
      </c>
      <c r="DQ22" s="38">
        <v>20.619354705810547</v>
      </c>
      <c r="DR22" s="38">
        <v>29.447857093811034</v>
      </c>
      <c r="DS22" s="38">
        <v>38.927096862792965</v>
      </c>
      <c r="DT22" s="38">
        <v>44.905999450683595</v>
      </c>
      <c r="DU22" s="38">
        <v>51.352903137207029</v>
      </c>
      <c r="DV22" s="38">
        <v>58.256000366210941</v>
      </c>
      <c r="DW22" s="38">
        <v>60.236774902343754</v>
      </c>
      <c r="DX22" s="38">
        <v>59.778065490722653</v>
      </c>
      <c r="DY22" s="38">
        <v>55.651998901367186</v>
      </c>
      <c r="DZ22" s="38">
        <v>48.548387451171877</v>
      </c>
      <c r="EA22" s="38">
        <v>32.503999991416933</v>
      </c>
      <c r="EB22" s="38">
        <v>38.195483627319334</v>
      </c>
      <c r="EC22" s="38">
        <v>21.902580490112307</v>
      </c>
      <c r="ED22" s="38">
        <v>38.608571624755861</v>
      </c>
      <c r="EE22" s="38">
        <v>40.669032058715821</v>
      </c>
      <c r="EF22" s="38">
        <v>41.072000274658201</v>
      </c>
      <c r="EG22" s="38">
        <v>51.678064117431639</v>
      </c>
      <c r="EH22" s="38">
        <v>56.93</v>
      </c>
      <c r="EI22" s="38">
        <v>58.163871765136719</v>
      </c>
      <c r="EJ22" s="38">
        <v>58.407740783691409</v>
      </c>
      <c r="EK22" s="38">
        <v>53.629999542236327</v>
      </c>
      <c r="EL22" s="38">
        <v>41.917419509887694</v>
      </c>
      <c r="EM22" s="38">
        <v>38.797999954223634</v>
      </c>
      <c r="EN22" s="38">
        <v>26.08322578430176</v>
      </c>
      <c r="EO22" s="38">
        <v>16.763870391845703</v>
      </c>
      <c r="EP22" s="38">
        <v>31.466428589820861</v>
      </c>
      <c r="EQ22" s="38">
        <v>28.260645294189452</v>
      </c>
      <c r="ER22" s="38">
        <v>38.648000183105466</v>
      </c>
      <c r="ES22" s="38">
        <v>44.390967254638667</v>
      </c>
      <c r="ET22" s="38">
        <v>53.371999359130854</v>
      </c>
      <c r="EU22" s="38">
        <v>59.18</v>
      </c>
      <c r="EV22" s="38">
        <v>59.24967803955078</v>
      </c>
      <c r="EW22" s="38">
        <v>53.768000183105471</v>
      </c>
      <c r="EX22" s="38">
        <v>43.281935195922856</v>
      </c>
      <c r="EY22" s="38">
        <v>32.40799999713898</v>
      </c>
      <c r="EZ22" s="38">
        <v>28.992258186340333</v>
      </c>
      <c r="FA22" s="38">
        <v>21.734193725585939</v>
      </c>
      <c r="FB22" s="38">
        <v>27.891034317016601</v>
      </c>
      <c r="FC22" s="38">
        <v>25.258709411621094</v>
      </c>
      <c r="FD22" s="38">
        <v>36.200000114440918</v>
      </c>
      <c r="FE22" s="38">
        <v>46.614839019775388</v>
      </c>
      <c r="FF22" s="38">
        <v>52.831999359130862</v>
      </c>
      <c r="FG22" s="38">
        <v>60.678065490722659</v>
      </c>
      <c r="FH22" s="38">
        <v>60.230968627929684</v>
      </c>
      <c r="FI22" s="38">
        <v>52.97</v>
      </c>
      <c r="FJ22" s="38">
        <v>44.106451568603518</v>
      </c>
      <c r="FK22" s="38">
        <v>36.110000114440915</v>
      </c>
      <c r="FL22" s="38">
        <v>28.179354705810546</v>
      </c>
      <c r="FM22" s="38">
        <v>18.74967803955078</v>
      </c>
      <c r="FN22" s="38">
        <v>30.039285640716553</v>
      </c>
      <c r="FO22" s="38">
        <v>35.953333358764645</v>
      </c>
      <c r="FP22" s="38">
        <v>43.854285125732417</v>
      </c>
      <c r="FQ22" s="38">
        <v>48.40322647094726</v>
      </c>
      <c r="FR22" s="38">
        <v>55.04</v>
      </c>
      <c r="FS22" s="38">
        <v>59.888387451171873</v>
      </c>
      <c r="FT22" s="38">
        <v>59.383225097656251</v>
      </c>
      <c r="FU22" s="38">
        <v>53.03000045776367</v>
      </c>
      <c r="FV22" s="38">
        <v>42.399354705810545</v>
      </c>
      <c r="FW22" s="38">
        <v>30.757999982833862</v>
      </c>
      <c r="FX22" s="38">
        <v>29.799354877471924</v>
      </c>
      <c r="FY22" s="38">
        <v>20.967742156982425</v>
      </c>
      <c r="FZ22" s="38">
        <v>25.82857162475586</v>
      </c>
      <c r="GA22" s="38">
        <v>35.303871078491213</v>
      </c>
      <c r="GB22" s="38">
        <v>43.825999450683597</v>
      </c>
      <c r="GC22" s="38">
        <v>51.863870391845701</v>
      </c>
      <c r="GD22" s="38">
        <v>58.507999267578128</v>
      </c>
      <c r="GE22" s="38">
        <v>61.357418823242185</v>
      </c>
      <c r="GF22" s="38">
        <v>62.147096862792964</v>
      </c>
      <c r="GG22" s="38">
        <v>57.517999267578119</v>
      </c>
      <c r="GH22" s="38">
        <v>44.390967254638667</v>
      </c>
      <c r="GI22" s="38">
        <v>35.581999931335446</v>
      </c>
      <c r="GJ22" s="38">
        <v>29.66580644607544</v>
      </c>
      <c r="GK22" s="38">
        <v>24.149677352905272</v>
      </c>
      <c r="GL22" s="38">
        <v>27.037142906188965</v>
      </c>
      <c r="GM22" s="38">
        <v>34.009032230377194</v>
      </c>
      <c r="GN22" s="38">
        <v>38.995999679565429</v>
      </c>
      <c r="GO22" s="38">
        <v>48.426451568603511</v>
      </c>
      <c r="GP22" s="38">
        <v>55.333999633789063</v>
      </c>
      <c r="GQ22" s="38">
        <v>60.596774902343753</v>
      </c>
      <c r="GR22" s="38">
        <v>60.294837646484375</v>
      </c>
      <c r="GS22" s="38">
        <v>54.709999542236332</v>
      </c>
      <c r="GT22" s="38">
        <v>44.25741882324219</v>
      </c>
      <c r="GU22" s="38">
        <v>29.13800006866455</v>
      </c>
      <c r="GV22" s="38">
        <v>26.036774215698244</v>
      </c>
      <c r="GW22" s="38">
        <v>27.674193382263184</v>
      </c>
      <c r="GX22" s="38">
        <v>28.511724090576173</v>
      </c>
      <c r="GY22" s="38">
        <v>32.749032230377196</v>
      </c>
      <c r="GZ22" s="38">
        <v>42.17</v>
      </c>
      <c r="HA22" s="38">
        <v>49.030321960449214</v>
      </c>
      <c r="HB22" s="38">
        <v>56.143999633789065</v>
      </c>
      <c r="HC22" s="38">
        <v>61.967096862792971</v>
      </c>
      <c r="HD22" s="38">
        <v>59.865162353515629</v>
      </c>
      <c r="HE22" s="38">
        <v>53.408000183105472</v>
      </c>
      <c r="HF22" s="38">
        <v>43.572257843017582</v>
      </c>
      <c r="HG22" s="38">
        <v>39.787999954223636</v>
      </c>
      <c r="HH22" s="38">
        <v>36.174838676452637</v>
      </c>
      <c r="HI22" s="38">
        <v>41.998709411621093</v>
      </c>
      <c r="HJ22" s="38">
        <v>40.543571624755856</v>
      </c>
      <c r="HK22" s="38">
        <v>33.88129024505615</v>
      </c>
      <c r="HL22" s="38">
        <v>41.348000183105469</v>
      </c>
      <c r="HM22" s="38">
        <v>48.769032745361329</v>
      </c>
      <c r="HN22" s="38">
        <v>59.108001098632812</v>
      </c>
      <c r="HO22" s="38">
        <v>62.739356079101562</v>
      </c>
      <c r="HP22" s="38">
        <v>62.553547058105465</v>
      </c>
      <c r="HQ22" s="38">
        <v>56.12</v>
      </c>
      <c r="HR22" s="38">
        <v>43.949678039550783</v>
      </c>
      <c r="HS22" s="38">
        <v>27.889999885559082</v>
      </c>
      <c r="HT22" s="38">
        <v>23.220645294189453</v>
      </c>
      <c r="HU22" s="38">
        <v>34.218064460754391</v>
      </c>
      <c r="HV22" s="38">
        <v>34.860714359283449</v>
      </c>
      <c r="HW22" s="38">
        <v>38.503225784301755</v>
      </c>
      <c r="HX22" s="38">
        <v>45.517999725341795</v>
      </c>
      <c r="HY22" s="38">
        <v>50.063870391845704</v>
      </c>
      <c r="HZ22" s="38">
        <v>55.831998901367186</v>
      </c>
      <c r="IA22" s="38">
        <v>59.580643920898439</v>
      </c>
      <c r="IB22" s="38">
        <v>62.948387451171875</v>
      </c>
      <c r="IC22" s="38">
        <v>55.544000549316408</v>
      </c>
      <c r="ID22" s="38">
        <v>45.830967254638672</v>
      </c>
      <c r="IE22" s="38">
        <v>37.153999977111816</v>
      </c>
      <c r="IF22" s="38">
        <v>35.257419509887697</v>
      </c>
      <c r="IG22" s="38">
        <v>35.640645294189454</v>
      </c>
      <c r="IH22" s="38">
        <v>23.919285812377929</v>
      </c>
      <c r="II22" s="38">
        <v>38.799354705810543</v>
      </c>
      <c r="IJ22" s="38">
        <v>45.212000274658202</v>
      </c>
      <c r="IK22" s="38">
        <v>51.068387451171873</v>
      </c>
      <c r="IL22" s="38">
        <v>56.36600036621094</v>
      </c>
      <c r="IM22" s="38">
        <v>62.321290588378901</v>
      </c>
      <c r="IN22" s="38">
        <v>61.984515686035152</v>
      </c>
      <c r="IO22" s="38">
        <v>57.92600128173828</v>
      </c>
      <c r="IP22" s="38">
        <v>47.247742156982419</v>
      </c>
      <c r="IQ22" s="38">
        <v>40.921999816894527</v>
      </c>
      <c r="IR22" s="38">
        <v>25.078709411621094</v>
      </c>
      <c r="IS22" s="38">
        <v>25.386451568603515</v>
      </c>
      <c r="IT22" s="38">
        <v>36.363448181152343</v>
      </c>
      <c r="IU22" s="38">
        <v>37.614838676452635</v>
      </c>
      <c r="IV22" s="38">
        <v>45.601999816894534</v>
      </c>
      <c r="IW22" s="38">
        <v>49.674839019775391</v>
      </c>
      <c r="IX22" s="38">
        <v>55.987999267578125</v>
      </c>
      <c r="IY22" s="38">
        <v>59.389031372070306</v>
      </c>
      <c r="IZ22" s="38">
        <v>58.309031372070308</v>
      </c>
      <c r="JA22" s="38">
        <v>55.172000732421878</v>
      </c>
      <c r="JB22" s="38">
        <v>45.540645294189453</v>
      </c>
      <c r="JC22" s="38">
        <v>37.297999839782712</v>
      </c>
      <c r="JD22" s="38">
        <v>18.546451568603516</v>
      </c>
      <c r="JE22" s="38">
        <v>39.362580490112308</v>
      </c>
      <c r="JF22" s="38">
        <v>34.391428546905516</v>
      </c>
      <c r="JG22" s="38">
        <v>41.81290313720703</v>
      </c>
      <c r="JH22" s="38">
        <v>45.104000549316403</v>
      </c>
      <c r="JI22" s="38">
        <v>53.704515686035151</v>
      </c>
      <c r="JJ22" s="38">
        <v>57.536000366210935</v>
      </c>
      <c r="JK22" s="38">
        <v>60.70129058837891</v>
      </c>
      <c r="JL22" s="38">
        <v>59.841934509277344</v>
      </c>
      <c r="JM22" s="38">
        <v>52.694000091552738</v>
      </c>
      <c r="JN22" s="38">
        <v>44.385160980224612</v>
      </c>
      <c r="JO22" s="38">
        <v>34.598000011444093</v>
      </c>
      <c r="JP22" s="38">
        <v>29.439354877471924</v>
      </c>
      <c r="JQ22" s="38">
        <v>26.408387107849123</v>
      </c>
      <c r="JR22" s="38">
        <v>27.339285812377931</v>
      </c>
      <c r="JS22" s="38">
        <v>35.576774215698244</v>
      </c>
      <c r="JT22" s="38">
        <v>39.146000137329104</v>
      </c>
      <c r="JU22" s="38">
        <v>47.329032745361332</v>
      </c>
      <c r="JV22" s="38">
        <v>54.05</v>
      </c>
      <c r="JW22" s="38">
        <v>58.001290588378907</v>
      </c>
      <c r="JX22" s="38">
        <v>58.390321960449214</v>
      </c>
      <c r="JY22" s="38">
        <v>53.5279997253418</v>
      </c>
      <c r="JZ22" s="38">
        <v>38.253548431396482</v>
      </c>
      <c r="KA22" s="38">
        <v>37.376000022888185</v>
      </c>
      <c r="KB22" s="38">
        <v>36.325806617736816</v>
      </c>
      <c r="KC22" s="38">
        <v>28.080645294189452</v>
      </c>
      <c r="KD22" s="38">
        <v>35.57428581237793</v>
      </c>
      <c r="KE22" s="38">
        <v>41.894193725585936</v>
      </c>
      <c r="KF22" s="38">
        <v>43.778000183105469</v>
      </c>
      <c r="KG22" s="38">
        <v>50.708387451171873</v>
      </c>
      <c r="KH22" s="38">
        <v>57.595999450683593</v>
      </c>
      <c r="KI22" s="38">
        <v>60.55612823486328</v>
      </c>
      <c r="KJ22" s="38">
        <v>60.370321960449218</v>
      </c>
      <c r="KK22" s="38">
        <v>52.981999816894529</v>
      </c>
      <c r="KL22" s="38">
        <v>43.746451568603518</v>
      </c>
      <c r="KM22" s="38">
        <v>39.031999816894533</v>
      </c>
      <c r="KN22" s="38">
        <v>33.486451568603513</v>
      </c>
      <c r="KO22" s="38">
        <v>31.419354834556579</v>
      </c>
      <c r="KP22" s="38">
        <v>28.288275909423827</v>
      </c>
      <c r="KQ22" s="38">
        <v>44.21677352905273</v>
      </c>
      <c r="KR22" s="38">
        <v>41.846000137329099</v>
      </c>
      <c r="KS22" s="38">
        <v>50.290321960449219</v>
      </c>
      <c r="KT22" s="38">
        <v>58.478001098632816</v>
      </c>
      <c r="KU22" s="38">
        <v>59.24967803955078</v>
      </c>
      <c r="KV22" s="38">
        <v>61.119356079101564</v>
      </c>
      <c r="KW22" s="38">
        <v>55.238001098632807</v>
      </c>
      <c r="KX22" s="38">
        <v>45.261935882568359</v>
      </c>
      <c r="KY22" s="38">
        <v>35.557999954223632</v>
      </c>
      <c r="KZ22" s="38">
        <v>36.192258186340332</v>
      </c>
      <c r="LA22" s="38">
        <v>40.936128921508789</v>
      </c>
      <c r="LB22" s="38">
        <v>26.285</v>
      </c>
      <c r="LC22" s="38">
        <v>35.605806617736818</v>
      </c>
      <c r="LD22" s="38">
        <v>34.034000034332273</v>
      </c>
      <c r="LE22" s="38">
        <v>47.677418823242185</v>
      </c>
      <c r="LF22" s="38">
        <v>52.891999816894526</v>
      </c>
      <c r="LG22" s="38">
        <v>59.121934509277338</v>
      </c>
      <c r="LH22" s="38">
        <v>58.088387451171869</v>
      </c>
      <c r="LI22" s="38">
        <v>53.893999633789065</v>
      </c>
      <c r="LJ22" s="38">
        <v>39.478709411621097</v>
      </c>
      <c r="LK22" s="38">
        <v>32.06000000178814</v>
      </c>
      <c r="LL22" s="38">
        <v>41.406451568603515</v>
      </c>
      <c r="LM22" s="38">
        <v>35.408387107849123</v>
      </c>
      <c r="LN22" s="38">
        <v>33.787142906188961</v>
      </c>
      <c r="LO22" s="38">
        <v>34.403870906829837</v>
      </c>
      <c r="LP22" s="38">
        <v>39.301999816894529</v>
      </c>
      <c r="LQ22" s="38">
        <v>50.116129608154296</v>
      </c>
      <c r="LR22" s="38">
        <v>56.264000549316407</v>
      </c>
      <c r="LS22" s="38">
        <v>60.718709411621091</v>
      </c>
      <c r="LT22" s="38">
        <v>58.28</v>
      </c>
      <c r="LU22" s="38">
        <v>54.758000183105466</v>
      </c>
      <c r="LV22" s="38">
        <v>47.776129608154292</v>
      </c>
      <c r="LW22" s="38">
        <v>38.018000183105471</v>
      </c>
      <c r="LX22" s="38">
        <v>38.961935195922848</v>
      </c>
      <c r="LY22" s="38">
        <v>35.18774181365967</v>
      </c>
      <c r="LZ22" s="38">
        <v>37.631428718566895</v>
      </c>
      <c r="MA22" s="38">
        <v>39.345160980224605</v>
      </c>
      <c r="MB22" s="38">
        <v>43.928000640869143</v>
      </c>
      <c r="MC22" s="38">
        <v>51.045160980224608</v>
      </c>
      <c r="MD22" s="38">
        <v>55.357999267578123</v>
      </c>
      <c r="ME22" s="38">
        <v>61.415484313964839</v>
      </c>
      <c r="MF22" s="38">
        <v>62.809031372070308</v>
      </c>
      <c r="MG22" s="38">
        <v>53.101999359130858</v>
      </c>
      <c r="MH22" s="38">
        <v>45.674193725585937</v>
      </c>
      <c r="MI22" s="38">
        <v>35.6</v>
      </c>
      <c r="MJ22" s="38">
        <v>30.908387107849123</v>
      </c>
      <c r="MK22" s="38">
        <v>33.829032230377194</v>
      </c>
      <c r="ML22" s="38">
        <v>36.189655113220212</v>
      </c>
      <c r="MM22" s="38">
        <v>37.998064804077146</v>
      </c>
      <c r="MN22" s="38">
        <v>42.535999908447266</v>
      </c>
      <c r="MO22" s="38">
        <v>52.572257843017582</v>
      </c>
      <c r="MP22" s="38">
        <v>58.237999267578125</v>
      </c>
      <c r="MQ22" s="38">
        <v>62.025162353515626</v>
      </c>
      <c r="MR22" s="38">
        <v>60.370321960449218</v>
      </c>
      <c r="MS22" s="38">
        <v>53.840000457763672</v>
      </c>
      <c r="MT22" s="38">
        <v>43.287742156982418</v>
      </c>
      <c r="MU22" s="38">
        <v>32.22799999713898</v>
      </c>
      <c r="MV22" s="38">
        <v>34.177419338226315</v>
      </c>
      <c r="MW22" s="38">
        <v>18.227096862792969</v>
      </c>
      <c r="MX22" s="38">
        <v>33.542857093811037</v>
      </c>
      <c r="MY22" s="38">
        <v>35.518709754943849</v>
      </c>
      <c r="MZ22" s="38">
        <v>45.30800018310547</v>
      </c>
      <c r="NA22" s="38">
        <v>50.766451568603514</v>
      </c>
      <c r="NB22" s="38">
        <v>57.631998901367183</v>
      </c>
      <c r="NC22" s="38">
        <v>62.437418823242183</v>
      </c>
      <c r="ND22" s="38">
        <v>63.023871765136718</v>
      </c>
      <c r="NE22" s="38">
        <v>56.605999450683598</v>
      </c>
      <c r="NF22" s="38">
        <v>43.938064117431637</v>
      </c>
      <c r="NG22" s="38">
        <v>31.525999979972838</v>
      </c>
      <c r="NH22" s="38">
        <v>35.913548431396485</v>
      </c>
      <c r="NI22" s="38">
        <v>28.144516029357909</v>
      </c>
      <c r="NJ22" s="38">
        <v>21.662857437133788</v>
      </c>
      <c r="NK22" s="38">
        <v>39.205806274414059</v>
      </c>
      <c r="NL22" s="38">
        <v>48.757999725341797</v>
      </c>
      <c r="NM22" s="38">
        <v>52.897418823242191</v>
      </c>
      <c r="NN22" s="38">
        <v>59.438000183105473</v>
      </c>
      <c r="NO22" s="38">
        <v>61.519999999999996</v>
      </c>
      <c r="NP22" s="38">
        <v>61.519999999999996</v>
      </c>
      <c r="NQ22" s="38">
        <v>54.901999359130855</v>
      </c>
      <c r="NR22" s="38">
        <v>43.926451568603511</v>
      </c>
      <c r="NS22" s="38">
        <v>27.613999977111817</v>
      </c>
      <c r="NT22" s="38">
        <v>32.365806446075439</v>
      </c>
      <c r="NU22" s="38">
        <v>30.136129093170165</v>
      </c>
      <c r="NV22" s="38">
        <v>31.800714294910431</v>
      </c>
      <c r="NW22" s="38">
        <v>36.668387107849121</v>
      </c>
      <c r="NX22" s="38">
        <v>45.392000274658201</v>
      </c>
      <c r="NY22" s="38">
        <v>50.563226470947264</v>
      </c>
      <c r="NZ22" s="38">
        <v>57.086000366210939</v>
      </c>
      <c r="OA22" s="38">
        <v>60.120643920898438</v>
      </c>
      <c r="OB22" s="38">
        <v>60.741934509277343</v>
      </c>
      <c r="OC22" s="38">
        <v>56.041999816894531</v>
      </c>
      <c r="OD22" s="38">
        <v>46.22</v>
      </c>
      <c r="OE22" s="38">
        <v>38.005999679565427</v>
      </c>
      <c r="OF22" s="38">
        <v>32.574838719367982</v>
      </c>
      <c r="OG22" s="38">
        <v>32.969677438735964</v>
      </c>
      <c r="OH22" s="38">
        <v>27.121379203796387</v>
      </c>
      <c r="OI22" s="38">
        <v>34.647741985321048</v>
      </c>
      <c r="OJ22" s="38">
        <v>44.461999359130857</v>
      </c>
      <c r="OK22" s="38">
        <v>51.28322647094727</v>
      </c>
      <c r="OL22" s="38">
        <v>58.753999633789064</v>
      </c>
      <c r="OM22" s="38">
        <v>61.496774902343745</v>
      </c>
      <c r="ON22" s="38">
        <v>59.801290588378905</v>
      </c>
      <c r="OO22" s="38">
        <v>50.38399963378906</v>
      </c>
      <c r="OP22" s="38">
        <v>43.612903137207027</v>
      </c>
      <c r="OQ22" s="38">
        <v>36.896000137329104</v>
      </c>
      <c r="OR22" s="38">
        <v>29.450967769622803</v>
      </c>
      <c r="OS22" s="38">
        <v>30.031612892150878</v>
      </c>
      <c r="OT22" s="38">
        <v>33.285714273452761</v>
      </c>
      <c r="OU22" s="38">
        <v>39.414839019775393</v>
      </c>
      <c r="OV22" s="38">
        <v>47.984000549316406</v>
      </c>
      <c r="OW22" s="38">
        <v>55.225806274414062</v>
      </c>
      <c r="OX22" s="38">
        <v>58.213999633789058</v>
      </c>
      <c r="OY22" s="38">
        <v>64.260643920898445</v>
      </c>
      <c r="OZ22" s="38">
        <v>62.867096862792962</v>
      </c>
      <c r="PA22" s="38">
        <v>55.454000549316405</v>
      </c>
      <c r="PB22" s="38">
        <v>47.55548431396484</v>
      </c>
      <c r="PC22" s="38">
        <v>38.93</v>
      </c>
      <c r="PD22" s="38">
        <v>37.800645294189451</v>
      </c>
      <c r="PE22" s="38">
        <v>34.874193553924563</v>
      </c>
      <c r="PF22" s="38">
        <v>30.039285640716553</v>
      </c>
      <c r="PG22" s="38">
        <v>33.805806446075437</v>
      </c>
      <c r="PH22" s="38">
        <v>46.034000091552734</v>
      </c>
      <c r="PI22" s="38">
        <v>52.0961296081543</v>
      </c>
      <c r="PJ22" s="38">
        <v>59.492000732421872</v>
      </c>
      <c r="PK22" s="38">
        <v>61.281934509277342</v>
      </c>
      <c r="PL22" s="38">
        <v>63.157418823242182</v>
      </c>
      <c r="PM22" s="38">
        <v>55.76</v>
      </c>
      <c r="PN22" s="38">
        <v>43.165806274414066</v>
      </c>
      <c r="PO22" s="38">
        <v>31.79600000143051</v>
      </c>
      <c r="PP22" s="38">
        <v>31.31483871936798</v>
      </c>
      <c r="PQ22" s="38">
        <v>30.93741933822632</v>
      </c>
      <c r="PR22" s="38">
        <v>32.392142863273619</v>
      </c>
      <c r="PS22" s="38">
        <v>31.262580661773683</v>
      </c>
      <c r="PT22" s="38">
        <v>48.17000045776367</v>
      </c>
      <c r="PU22" s="38">
        <v>52.862581176757814</v>
      </c>
      <c r="PV22" s="38">
        <v>58.507999267578128</v>
      </c>
      <c r="PW22" s="38">
        <v>61.16</v>
      </c>
      <c r="PX22" s="38">
        <v>60.62</v>
      </c>
      <c r="PY22" s="38">
        <v>57.704000549316405</v>
      </c>
      <c r="PZ22" s="38">
        <v>47.387096862792966</v>
      </c>
      <c r="QA22" s="38">
        <v>33.115999965667726</v>
      </c>
      <c r="QB22" s="38">
        <v>33.52709669113159</v>
      </c>
      <c r="QC22" s="38">
        <v>25.13096794128418</v>
      </c>
      <c r="QD22" s="38">
        <v>30.535172443389893</v>
      </c>
      <c r="QE22" s="38">
        <v>41.150967941284179</v>
      </c>
      <c r="QF22" s="38">
        <v>46.67</v>
      </c>
      <c r="QG22" s="38">
        <v>53.263226470947266</v>
      </c>
      <c r="QH22" s="38">
        <v>58.651999816894531</v>
      </c>
      <c r="QI22" s="38">
        <v>61.94387176513672</v>
      </c>
      <c r="QJ22" s="38">
        <v>61.305162353515627</v>
      </c>
      <c r="QK22" s="38">
        <v>54.380000457763671</v>
      </c>
      <c r="QL22" s="38">
        <v>39.641290588378908</v>
      </c>
      <c r="QM22" s="38">
        <v>34.94000011444092</v>
      </c>
      <c r="QN22" s="38">
        <v>27.981935539245605</v>
      </c>
      <c r="QO22" s="38">
        <v>28.446451568603514</v>
      </c>
      <c r="QP22" s="38">
        <v>40.170714187622067</v>
      </c>
      <c r="QQ22" s="38">
        <v>36.633548431396484</v>
      </c>
      <c r="QR22" s="38">
        <v>47.528000640869138</v>
      </c>
      <c r="QS22" s="38">
        <v>55.719356079101559</v>
      </c>
      <c r="QT22" s="38">
        <v>60.53</v>
      </c>
      <c r="QU22" s="38">
        <v>64.376774902343755</v>
      </c>
      <c r="QV22" s="38">
        <v>63.610321960449212</v>
      </c>
      <c r="QW22" s="38">
        <v>58.898000183105466</v>
      </c>
      <c r="QX22" s="38">
        <v>41.830322647094725</v>
      </c>
      <c r="QY22" s="38">
        <v>39.295999908447264</v>
      </c>
      <c r="QZ22" s="38">
        <v>29.108387107849122</v>
      </c>
      <c r="RA22" s="38">
        <v>30.420645122528075</v>
      </c>
      <c r="RB22" s="38">
        <v>36.718571281433107</v>
      </c>
      <c r="RC22" s="38">
        <v>39.931613235473634</v>
      </c>
      <c r="RD22" s="38">
        <v>44.533999633789065</v>
      </c>
      <c r="RE22" s="38">
        <v>49.378709411621088</v>
      </c>
      <c r="RF22" s="38">
        <v>57.001998901367188</v>
      </c>
      <c r="RG22" s="38">
        <v>60.678065490722659</v>
      </c>
      <c r="RH22" s="38">
        <v>59.168387451171874</v>
      </c>
      <c r="RI22" s="38">
        <v>54.46400054931641</v>
      </c>
      <c r="RJ22" s="38">
        <v>46.806451568603514</v>
      </c>
      <c r="RK22" s="38">
        <v>37.7779997253418</v>
      </c>
      <c r="RL22" s="38">
        <v>28.649677352905272</v>
      </c>
      <c r="RM22" s="38">
        <v>26.652258186340333</v>
      </c>
      <c r="RN22" s="38">
        <v>20.467143249511722</v>
      </c>
      <c r="RO22" s="38">
        <v>31.744516136646272</v>
      </c>
      <c r="RP22" s="38">
        <v>41.059999771118164</v>
      </c>
      <c r="RQ22" s="38">
        <v>48.867742156982416</v>
      </c>
      <c r="RR22" s="38">
        <v>58.099999999999994</v>
      </c>
      <c r="RS22" s="38">
        <v>60.997418823242185</v>
      </c>
      <c r="RT22" s="38">
        <v>60.161290588378904</v>
      </c>
      <c r="RU22" s="38">
        <v>55.357999267578123</v>
      </c>
      <c r="RV22" s="38">
        <v>42.26</v>
      </c>
      <c r="RW22" s="38">
        <v>33.391999959945679</v>
      </c>
      <c r="RX22" s="38">
        <v>28.237419509887694</v>
      </c>
      <c r="RY22" s="38">
        <v>24.219354705810545</v>
      </c>
      <c r="RZ22" s="38">
        <v>37.679310226440428</v>
      </c>
      <c r="SA22" s="38">
        <v>38.218709411621091</v>
      </c>
      <c r="SB22" s="38">
        <v>45.032000274658202</v>
      </c>
      <c r="SC22" s="38">
        <v>52.165806274414066</v>
      </c>
      <c r="SD22" s="38">
        <v>57.733998718261716</v>
      </c>
      <c r="SE22" s="38">
        <v>59.330968627929686</v>
      </c>
      <c r="SF22" s="38">
        <v>60.707096862792966</v>
      </c>
      <c r="SG22" s="38">
        <v>54.224000091552732</v>
      </c>
      <c r="SH22" s="38">
        <v>44.437418823242183</v>
      </c>
      <c r="SI22" s="38">
        <v>41.432000274658201</v>
      </c>
      <c r="SJ22" s="38">
        <v>40.198709411621095</v>
      </c>
      <c r="SK22" s="38">
        <v>37.307096862792967</v>
      </c>
      <c r="SL22" s="38">
        <v>36.853571281433105</v>
      </c>
      <c r="SM22" s="38">
        <v>37.684516029357908</v>
      </c>
      <c r="SN22" s="38">
        <v>44.948000183105471</v>
      </c>
      <c r="SO22" s="38">
        <v>49.477418823242189</v>
      </c>
      <c r="SP22" s="38">
        <v>60.494000549316404</v>
      </c>
      <c r="SQ22" s="38">
        <v>60.056774902343747</v>
      </c>
      <c r="SR22" s="38">
        <v>61.769678039550783</v>
      </c>
      <c r="SS22" s="38">
        <v>55.393998718261713</v>
      </c>
      <c r="ST22" s="38">
        <v>40.384516372680665</v>
      </c>
      <c r="SU22" s="38">
        <v>34.136000022888183</v>
      </c>
      <c r="SV22" s="38">
        <v>25.984516372680666</v>
      </c>
      <c r="SW22" s="38">
        <v>34.595483798980716</v>
      </c>
      <c r="SX22" s="38">
        <v>34.494285640716555</v>
      </c>
      <c r="SY22" s="38">
        <v>34.694193553924563</v>
      </c>
      <c r="SZ22" s="38">
        <v>42.572000045776363</v>
      </c>
      <c r="TA22" s="38">
        <v>53.32709686279297</v>
      </c>
      <c r="TB22" s="38">
        <v>58.29800109863281</v>
      </c>
      <c r="TC22" s="38">
        <v>62.553547058105465</v>
      </c>
      <c r="TD22" s="38">
        <v>60.021934509277344</v>
      </c>
      <c r="TE22" s="38">
        <v>55.790000915527344</v>
      </c>
      <c r="TF22" s="38">
        <v>50.342581176757811</v>
      </c>
      <c r="TG22" s="38">
        <v>44.864000091552732</v>
      </c>
      <c r="TH22" s="38">
        <v>34.27032264709473</v>
      </c>
      <c r="TI22" s="38">
        <v>38.468386764526365</v>
      </c>
      <c r="TJ22" s="38">
        <v>41.765000000000001</v>
      </c>
      <c r="TK22" s="38">
        <v>35.118064460754397</v>
      </c>
      <c r="TL22" s="38">
        <v>46.525999450683592</v>
      </c>
      <c r="TM22" s="38">
        <v>53.129678039550782</v>
      </c>
      <c r="TN22" s="38">
        <v>57.697999267578126</v>
      </c>
      <c r="TO22" s="38">
        <v>64.109678039550772</v>
      </c>
      <c r="TP22" s="38">
        <v>62.710321960449221</v>
      </c>
      <c r="TQ22" s="38">
        <v>56.678001098632812</v>
      </c>
      <c r="TR22" s="38">
        <v>49.239354705810541</v>
      </c>
      <c r="TS22" s="38">
        <v>36.14</v>
      </c>
      <c r="TT22" s="38">
        <v>31.436774172782897</v>
      </c>
      <c r="TU22" s="38">
        <v>25.641935195922851</v>
      </c>
      <c r="TV22" s="38">
        <v>38.20689636230469</v>
      </c>
      <c r="TW22" s="38">
        <v>34.200645122528073</v>
      </c>
      <c r="TX22" s="38">
        <v>45.302000274658205</v>
      </c>
      <c r="TY22" s="38">
        <v>54.232903137207032</v>
      </c>
      <c r="TZ22" s="38">
        <v>60.601998901367182</v>
      </c>
      <c r="UA22" s="38">
        <v>65.12580627441406</v>
      </c>
      <c r="UB22" s="38">
        <v>66.705162353515618</v>
      </c>
      <c r="UC22" s="38">
        <v>54.566000366210936</v>
      </c>
      <c r="UD22" s="38">
        <v>48.01419372558594</v>
      </c>
      <c r="UE22" s="38">
        <v>40.52599967956543</v>
      </c>
      <c r="UF22" s="38">
        <v>36.157419509887696</v>
      </c>
      <c r="UG22" s="38">
        <v>35.24</v>
      </c>
      <c r="UH22" s="38">
        <v>35.246428718566897</v>
      </c>
      <c r="UI22" s="38">
        <v>40.041935195922854</v>
      </c>
      <c r="UJ22" s="38">
        <v>48.295999908447264</v>
      </c>
      <c r="UK22" s="38">
        <v>56.601934509277342</v>
      </c>
      <c r="UL22" s="38">
        <v>61.934000549316409</v>
      </c>
      <c r="UM22" s="38">
        <v>65.061934509277336</v>
      </c>
      <c r="UN22" s="38">
        <v>63.482581176757812</v>
      </c>
      <c r="UO22" s="38">
        <v>57.410000915527341</v>
      </c>
      <c r="UP22" s="38">
        <v>45.360645294189453</v>
      </c>
      <c r="UQ22" s="38">
        <v>29.972000045776369</v>
      </c>
      <c r="UR22" s="38">
        <v>38.840000000000003</v>
      </c>
      <c r="US22" s="38">
        <v>26.222580490112307</v>
      </c>
      <c r="UT22" s="38">
        <v>34.340000000000003</v>
      </c>
      <c r="UU22" s="38">
        <v>34.775483798980716</v>
      </c>
      <c r="UV22" s="38">
        <v>43.315999679565429</v>
      </c>
      <c r="UW22" s="38">
        <v>53.948387451171875</v>
      </c>
      <c r="UX22" s="38">
        <v>57.067999267578124</v>
      </c>
      <c r="UY22" s="38">
        <v>59.865162353515629</v>
      </c>
      <c r="UZ22" s="38">
        <v>58.1812905883789</v>
      </c>
      <c r="VA22" s="38">
        <v>55.520000915527348</v>
      </c>
      <c r="VB22" s="38">
        <v>47.416129608154293</v>
      </c>
      <c r="VC22" s="38">
        <v>26.785999908447266</v>
      </c>
      <c r="VD22" s="38">
        <v>31.059354877471925</v>
      </c>
      <c r="VE22" s="38">
        <v>27.755483970642089</v>
      </c>
      <c r="VF22" s="38">
        <v>30.187142906188964</v>
      </c>
      <c r="VG22" s="38">
        <v>24.962580490112305</v>
      </c>
      <c r="VH22" s="38">
        <v>44.701999816894528</v>
      </c>
      <c r="VI22" s="38">
        <v>50.499354705810546</v>
      </c>
      <c r="VJ22" s="38">
        <v>56.833998718261718</v>
      </c>
      <c r="VK22" s="38">
        <v>59.81290313720703</v>
      </c>
      <c r="VL22" s="38">
        <v>61.049678039550784</v>
      </c>
      <c r="VM22" s="38">
        <v>56.04800109863281</v>
      </c>
      <c r="VN22" s="38">
        <v>44.443226470947266</v>
      </c>
      <c r="VO22" s="38">
        <v>39.83</v>
      </c>
      <c r="VP22" s="38">
        <v>33.132258100509645</v>
      </c>
      <c r="VQ22" s="38">
        <v>28.057419509887694</v>
      </c>
      <c r="VR22" s="38">
        <v>28.375172271728516</v>
      </c>
      <c r="VS22" s="38">
        <v>37.841290588378904</v>
      </c>
      <c r="VT22" s="38">
        <v>40.37599990844727</v>
      </c>
      <c r="VU22" s="38">
        <v>50.075484313964843</v>
      </c>
      <c r="VV22" s="38">
        <v>54.439999542236329</v>
      </c>
      <c r="VW22" s="38">
        <v>58.001290588378907</v>
      </c>
      <c r="VX22" s="38">
        <v>59.214837646484369</v>
      </c>
      <c r="VY22" s="38">
        <v>53.8879997253418</v>
      </c>
      <c r="VZ22" s="38">
        <v>41.063871078491211</v>
      </c>
      <c r="WA22" s="38">
        <v>32.978000011444095</v>
      </c>
      <c r="WB22" s="38">
        <v>29.671612892150879</v>
      </c>
      <c r="WC22" s="38">
        <v>27.070322647094727</v>
      </c>
      <c r="WD22" s="38">
        <v>29.653571453094482</v>
      </c>
      <c r="WE22" s="38">
        <v>32.656129050254819</v>
      </c>
      <c r="WF22" s="38">
        <v>42.865999679565434</v>
      </c>
      <c r="WG22" s="38">
        <v>53.298064117431636</v>
      </c>
      <c r="WH22" s="38">
        <v>57.733998718261716</v>
      </c>
      <c r="WI22" s="38">
        <v>61.310968627929682</v>
      </c>
      <c r="WJ22" s="38">
        <v>59.940643920898438</v>
      </c>
      <c r="WK22" s="38">
        <v>54.529999542236325</v>
      </c>
      <c r="WL22" s="38">
        <v>48.345160980224605</v>
      </c>
      <c r="WM22" s="38">
        <v>33.236000022888184</v>
      </c>
      <c r="WN22" s="38">
        <v>34.711612892150882</v>
      </c>
      <c r="WO22" s="38">
        <v>32.615483884811404</v>
      </c>
      <c r="WP22" s="38">
        <v>36.454999999999998</v>
      </c>
      <c r="WQ22" s="38">
        <v>33.805806446075437</v>
      </c>
      <c r="WR22" s="38">
        <v>41.534000091552734</v>
      </c>
      <c r="WS22" s="38">
        <v>50.569032745361326</v>
      </c>
      <c r="WT22" s="38">
        <v>54.830000457763674</v>
      </c>
      <c r="WU22" s="38">
        <v>57.385806274414065</v>
      </c>
      <c r="WV22" s="38">
        <v>58.425162353515624</v>
      </c>
      <c r="WW22" s="38">
        <v>54.433999633789057</v>
      </c>
      <c r="WX22" s="38">
        <v>44.338709411621096</v>
      </c>
      <c r="WY22" s="38">
        <v>35.234000091552737</v>
      </c>
      <c r="WZ22" s="38">
        <v>24.863871078491211</v>
      </c>
      <c r="XA22" s="38">
        <v>30.989677438735963</v>
      </c>
      <c r="XB22" s="38">
        <v>30.02</v>
      </c>
      <c r="XC22" s="38">
        <v>34.287741985321048</v>
      </c>
      <c r="XD22" s="38">
        <v>41.773999862670898</v>
      </c>
      <c r="XE22" s="38">
        <v>50.092903137207031</v>
      </c>
      <c r="XF22" s="38">
        <v>53.905999450683595</v>
      </c>
      <c r="XG22" s="38">
        <v>60.254193725585935</v>
      </c>
      <c r="XH22" s="38">
        <v>57.914193725585932</v>
      </c>
      <c r="XI22" s="38">
        <v>53.33</v>
      </c>
      <c r="XJ22" s="38">
        <v>44.611612548828127</v>
      </c>
      <c r="XK22" s="38">
        <v>27.902000045776369</v>
      </c>
      <c r="XL22" s="38">
        <v>30.966451654434206</v>
      </c>
      <c r="XM22" s="38">
        <v>16.520000000000003</v>
      </c>
      <c r="XN22" s="38">
        <v>33.806206932067873</v>
      </c>
      <c r="XO22" s="38">
        <v>29.48580644607544</v>
      </c>
      <c r="XP22" s="38">
        <v>43.525999908447261</v>
      </c>
      <c r="XQ22" s="38">
        <v>48.165160980224613</v>
      </c>
      <c r="XR22" s="38">
        <v>54.541999359130855</v>
      </c>
      <c r="XS22" s="38">
        <v>56.474193725585934</v>
      </c>
      <c r="XT22" s="38">
        <v>58.407740783691409</v>
      </c>
      <c r="XU22" s="38">
        <v>55.520000915527348</v>
      </c>
      <c r="XV22" s="38">
        <v>43.641935882568362</v>
      </c>
      <c r="XW22" s="38">
        <v>32.336000001430513</v>
      </c>
      <c r="XX22" s="38">
        <v>29.863225784301758</v>
      </c>
      <c r="XY22" s="38">
        <v>36.290967597961426</v>
      </c>
      <c r="XZ22" s="38">
        <v>36.744285812377932</v>
      </c>
      <c r="YA22" s="38">
        <v>36.163225784301758</v>
      </c>
      <c r="YB22" s="38">
        <v>39.464000091552734</v>
      </c>
      <c r="YC22" s="38">
        <v>50.580645294189452</v>
      </c>
      <c r="YD22" s="38">
        <v>61.358001098632812</v>
      </c>
      <c r="YE22" s="38">
        <v>65.178065490722645</v>
      </c>
      <c r="YF22" s="38">
        <v>62.652259216308593</v>
      </c>
      <c r="YG22" s="38">
        <v>57.398001098632811</v>
      </c>
      <c r="YH22" s="38">
        <v>51.846451568603513</v>
      </c>
      <c r="YI22" s="38">
        <v>38.108000183105467</v>
      </c>
      <c r="YJ22" s="38">
        <v>31.163870992660524</v>
      </c>
      <c r="YK22" s="38">
        <v>44.24</v>
      </c>
      <c r="YL22" s="38">
        <v>33.504285640716553</v>
      </c>
      <c r="YM22" s="38">
        <v>39.774839019775392</v>
      </c>
      <c r="YN22" s="38">
        <v>47.857999725341799</v>
      </c>
      <c r="YO22" s="38">
        <v>59.702581176757811</v>
      </c>
      <c r="YP22" s="38">
        <v>58.633998718261722</v>
      </c>
      <c r="YQ22" s="38">
        <v>65.015484313964834</v>
      </c>
      <c r="YR22" s="38">
        <v>64.324515686035156</v>
      </c>
      <c r="YS22" s="38">
        <v>60.709999999999994</v>
      </c>
      <c r="YT22" s="38">
        <v>47.050321960449217</v>
      </c>
      <c r="YU22" s="38">
        <v>45.572000274658201</v>
      </c>
      <c r="YV22" s="38">
        <v>42.103225784301756</v>
      </c>
      <c r="YW22" s="38">
        <v>36.627741813659668</v>
      </c>
      <c r="YX22" s="38">
        <v>40.003571624755857</v>
      </c>
      <c r="YY22" s="38">
        <v>43.607096862792972</v>
      </c>
      <c r="YZ22" s="38">
        <v>48.505999450683589</v>
      </c>
      <c r="ZA22" s="38">
        <v>56.828387451171878</v>
      </c>
      <c r="ZB22" s="38">
        <v>65.311999816894527</v>
      </c>
      <c r="ZC22" s="38">
        <v>62.907740783691409</v>
      </c>
      <c r="ZD22" s="38">
        <v>63.732259216308591</v>
      </c>
      <c r="ZE22" s="38">
        <v>52.772000274658204</v>
      </c>
      <c r="ZF22" s="38">
        <v>49.198709411621095</v>
      </c>
      <c r="ZG22" s="38">
        <v>38.899999771118161</v>
      </c>
      <c r="ZH22" s="38">
        <v>33.312258100509645</v>
      </c>
      <c r="ZI22" s="38">
        <v>38.665806274414059</v>
      </c>
      <c r="ZJ22" s="38">
        <v>40.764137954711913</v>
      </c>
      <c r="ZK22" s="38">
        <v>43.23800018310547</v>
      </c>
      <c r="ZL22" s="38">
        <v>49.751724090576175</v>
      </c>
      <c r="ZM22" s="38">
        <v>56.381290588378903</v>
      </c>
      <c r="ZN22" s="38">
        <v>61.200001220703129</v>
      </c>
      <c r="ZO22" s="38">
        <v>63.830968627929686</v>
      </c>
      <c r="ZP22" s="38">
        <v>64.951612548828123</v>
      </c>
      <c r="ZQ22" s="38">
        <v>58.928001098632812</v>
      </c>
      <c r="ZR22" s="38">
        <v>50.754839019775389</v>
      </c>
      <c r="ZS22" s="38">
        <v>38.989999771118164</v>
      </c>
      <c r="ZT22" s="38">
        <v>32.342580640316008</v>
      </c>
      <c r="ZU22" s="38">
        <v>30.571612892150878</v>
      </c>
      <c r="ZV22" s="38">
        <v>34.673333263397218</v>
      </c>
      <c r="ZW22" s="38">
        <v>32.551612892150878</v>
      </c>
      <c r="ZX22" s="38">
        <v>49.771999359130859</v>
      </c>
      <c r="ZY22" s="38">
        <v>55.167740783691407</v>
      </c>
      <c r="ZZ22" s="38">
        <v>61.567999267578124</v>
      </c>
      <c r="AAA22" s="38">
        <v>63.836774902343748</v>
      </c>
      <c r="AAB22" s="38">
        <v>60.741934509277343</v>
      </c>
      <c r="AAC22" s="38">
        <v>56.233999633789061</v>
      </c>
      <c r="AAD22" s="38">
        <v>47.486207275390626</v>
      </c>
      <c r="AAE22" s="38">
        <v>34.957999839782715</v>
      </c>
      <c r="AAF22" s="38">
        <v>39.716774215698244</v>
      </c>
      <c r="AAG22" s="38">
        <v>32.650322561264041</v>
      </c>
      <c r="AAH22" s="38">
        <v>35.477857093811032</v>
      </c>
      <c r="AAI22" s="38">
        <v>38.514839019775394</v>
      </c>
      <c r="AAJ22" s="38">
        <v>47.311999816894527</v>
      </c>
      <c r="AAK22" s="38">
        <v>51.567742156982419</v>
      </c>
      <c r="AAL22" s="38">
        <v>58.62800018310547</v>
      </c>
      <c r="AAM22" s="38">
        <v>63.349031372070314</v>
      </c>
      <c r="AAN22" s="38">
        <v>62.553547058105465</v>
      </c>
      <c r="AAO22" s="38">
        <v>58.436000366210934</v>
      </c>
      <c r="AAP22" s="38">
        <v>51.190321960449218</v>
      </c>
      <c r="AAQ22" s="38">
        <v>42.445999908447263</v>
      </c>
      <c r="AAR22" s="38">
        <v>35.054193382263186</v>
      </c>
      <c r="AAS22" s="38">
        <v>33.892903308868405</v>
      </c>
      <c r="AAT22" s="38">
        <v>37.059285812377929</v>
      </c>
      <c r="AAU22" s="38">
        <v>44.791612548828127</v>
      </c>
      <c r="AAV22" s="38">
        <v>46.12400009155273</v>
      </c>
      <c r="AAW22" s="38">
        <v>53.623226470947266</v>
      </c>
      <c r="AAX22" s="38">
        <v>61.946000366210939</v>
      </c>
      <c r="AAY22" s="38">
        <v>65.607740783691412</v>
      </c>
      <c r="AAZ22" s="38">
        <v>65.795000000000002</v>
      </c>
    </row>
    <row r="23" spans="2:728" x14ac:dyDescent="0.25">
      <c r="B23" s="37">
        <v>43684</v>
      </c>
      <c r="C23" s="35">
        <v>77</v>
      </c>
      <c r="D23" s="35">
        <v>64.890457153320313</v>
      </c>
      <c r="E23" s="3">
        <v>12.109542846679688</v>
      </c>
      <c r="F23" s="40">
        <v>0.98305082321166992</v>
      </c>
      <c r="H23" t="s">
        <v>504</v>
      </c>
      <c r="I23" t="s">
        <v>505</v>
      </c>
      <c r="J23" s="38">
        <v>55.220001220703125</v>
      </c>
      <c r="K23" s="38">
        <v>162.72999572753906</v>
      </c>
      <c r="L23" s="18"/>
      <c r="M23" s="38">
        <v>36.169032402038575</v>
      </c>
      <c r="N23" s="38">
        <v>35.165517158508301</v>
      </c>
      <c r="O23" s="38">
        <v>30.93741933822632</v>
      </c>
      <c r="P23" s="38">
        <v>30.974000034332274</v>
      </c>
      <c r="Q23" s="38">
        <v>44.605806274414064</v>
      </c>
      <c r="R23" s="38">
        <v>48.853999633789059</v>
      </c>
      <c r="S23" s="38">
        <v>56.172259216308589</v>
      </c>
      <c r="T23" s="38">
        <v>55.103871765136716</v>
      </c>
      <c r="U23" s="38">
        <v>52.304000549316406</v>
      </c>
      <c r="V23" s="38">
        <v>45.273548431396485</v>
      </c>
      <c r="W23" s="38">
        <v>38.234000320434568</v>
      </c>
      <c r="X23" s="38">
        <v>37.533548431396483</v>
      </c>
      <c r="Y23" s="38">
        <v>35.634838676452638</v>
      </c>
      <c r="Z23" s="38">
        <v>28.277857093811036</v>
      </c>
      <c r="AA23" s="38">
        <v>30.19419355392456</v>
      </c>
      <c r="AB23" s="38">
        <v>38.047999725341796</v>
      </c>
      <c r="AC23" s="38">
        <v>46.365160980224609</v>
      </c>
      <c r="AD23" s="38">
        <v>49.814000091552735</v>
      </c>
      <c r="AE23" s="38">
        <v>54.099354705810548</v>
      </c>
      <c r="AF23" s="38">
        <v>54.540645294189453</v>
      </c>
      <c r="AG23" s="38">
        <v>52.61</v>
      </c>
      <c r="AH23" s="38">
        <v>44.478064117431643</v>
      </c>
      <c r="AI23" s="38">
        <v>40.184000091552733</v>
      </c>
      <c r="AJ23" s="38">
        <v>30.995483884811403</v>
      </c>
      <c r="AK23" s="38">
        <v>27.720645294189453</v>
      </c>
      <c r="AL23" s="38">
        <v>36.782857093811032</v>
      </c>
      <c r="AM23" s="38">
        <v>35.356128921508791</v>
      </c>
      <c r="AN23" s="38">
        <v>35.269999885559081</v>
      </c>
      <c r="AO23" s="38">
        <v>42.434193725585935</v>
      </c>
      <c r="AP23" s="38">
        <v>49.694000549316407</v>
      </c>
      <c r="AQ23" s="38">
        <v>55.341934509277344</v>
      </c>
      <c r="AR23" s="38">
        <v>55.74258117675781</v>
      </c>
      <c r="AS23" s="38">
        <v>50.401999359130855</v>
      </c>
      <c r="AT23" s="38">
        <v>43.508386764526364</v>
      </c>
      <c r="AU23" s="38">
        <v>39.127999725341795</v>
      </c>
      <c r="AV23" s="38">
        <v>33.254193553924559</v>
      </c>
      <c r="AW23" s="38">
        <v>37.55677421569824</v>
      </c>
      <c r="AX23" s="38">
        <v>32.186428568363191</v>
      </c>
      <c r="AY23" s="38">
        <v>39.40322578430176</v>
      </c>
      <c r="AZ23" s="38">
        <v>38.119999999999997</v>
      </c>
      <c r="BA23" s="38">
        <v>45.703226470947264</v>
      </c>
      <c r="BB23" s="38">
        <v>50.240000457763671</v>
      </c>
      <c r="BC23" s="38">
        <v>54.575484313964843</v>
      </c>
      <c r="BD23" s="38">
        <v>55.150321960449219</v>
      </c>
      <c r="BE23" s="38">
        <v>52.177999725341792</v>
      </c>
      <c r="BF23" s="38">
        <v>41.737419509887694</v>
      </c>
      <c r="BG23" s="38">
        <v>33.295999965667725</v>
      </c>
      <c r="BH23" s="38">
        <v>35.570967597961427</v>
      </c>
      <c r="BI23" s="38">
        <v>34.020645122528073</v>
      </c>
      <c r="BJ23" s="38">
        <v>31.168275823593138</v>
      </c>
      <c r="BK23" s="38">
        <v>34.223870906829831</v>
      </c>
      <c r="BL23" s="38">
        <v>37.844000091552736</v>
      </c>
      <c r="BM23" s="38">
        <v>43.734839019775393</v>
      </c>
      <c r="BN23" s="38">
        <v>51.704000091552729</v>
      </c>
      <c r="BO23" s="38">
        <v>52.415484313964839</v>
      </c>
      <c r="BP23" s="38">
        <v>53.036773529052738</v>
      </c>
      <c r="BQ23" s="38">
        <v>50.815999908447267</v>
      </c>
      <c r="BR23" s="38">
        <v>44.193548431396486</v>
      </c>
      <c r="BS23" s="38">
        <v>37.682000160217285</v>
      </c>
      <c r="BT23" s="38">
        <v>34.299354877471927</v>
      </c>
      <c r="BU23" s="38">
        <v>32.510967726707456</v>
      </c>
      <c r="BV23" s="38">
        <v>29.852857093811036</v>
      </c>
      <c r="BW23" s="38">
        <v>38.892257843017575</v>
      </c>
      <c r="BX23" s="38">
        <v>40.50200004577637</v>
      </c>
      <c r="BY23" s="38">
        <v>39.931613235473634</v>
      </c>
      <c r="BZ23" s="38">
        <v>48.037999725341791</v>
      </c>
      <c r="CA23" s="38">
        <v>52.781290588378909</v>
      </c>
      <c r="CB23" s="38">
        <v>54.232903137207032</v>
      </c>
      <c r="CC23" s="38">
        <v>53.03000045776367</v>
      </c>
      <c r="CD23" s="38">
        <v>40.796774215698242</v>
      </c>
      <c r="CE23" s="38">
        <v>40.316000137329098</v>
      </c>
      <c r="CF23" s="38">
        <v>33.074193553924559</v>
      </c>
      <c r="CG23" s="38">
        <v>35.361935539245607</v>
      </c>
      <c r="CH23" s="38">
        <v>35.709285812377928</v>
      </c>
      <c r="CI23" s="38">
        <v>27.372258186340332</v>
      </c>
      <c r="CJ23" s="38">
        <v>38.005999679565427</v>
      </c>
      <c r="CK23" s="38">
        <v>41.505160980224609</v>
      </c>
      <c r="CL23" s="38">
        <v>48.391999816894526</v>
      </c>
      <c r="CM23" s="38">
        <v>52.54903274536133</v>
      </c>
      <c r="CN23" s="38">
        <v>52.618709411621097</v>
      </c>
      <c r="CO23" s="38">
        <v>49.051999359130861</v>
      </c>
      <c r="CP23" s="38">
        <v>38.491613235473636</v>
      </c>
      <c r="CQ23" s="38">
        <v>36.674000091552735</v>
      </c>
      <c r="CR23" s="38">
        <v>31.541290330886842</v>
      </c>
      <c r="CS23" s="38">
        <v>31.163870992660524</v>
      </c>
      <c r="CT23" s="38">
        <v>33.112142820358279</v>
      </c>
      <c r="CU23" s="38">
        <v>39.049032058715824</v>
      </c>
      <c r="CV23" s="38">
        <v>43.16</v>
      </c>
      <c r="CW23" s="38">
        <v>46.423226470947263</v>
      </c>
      <c r="CX23" s="38">
        <v>51.128000640869139</v>
      </c>
      <c r="CY23" s="38">
        <v>58.425162353515624</v>
      </c>
      <c r="CZ23" s="38">
        <v>55.963225097656249</v>
      </c>
      <c r="DA23" s="38">
        <v>51.602000274658202</v>
      </c>
      <c r="DB23" s="38">
        <v>43.241290588378902</v>
      </c>
      <c r="DC23" s="38">
        <v>42.859999771118162</v>
      </c>
      <c r="DD23" s="38">
        <v>34.839354877471926</v>
      </c>
      <c r="DE23" s="38">
        <v>32.447096776962283</v>
      </c>
      <c r="DF23" s="38">
        <v>28.337931022644042</v>
      </c>
      <c r="DG23" s="38">
        <v>34.398064460754398</v>
      </c>
      <c r="DH23" s="38">
        <v>38.2639998626709</v>
      </c>
      <c r="DI23" s="38">
        <v>48.420645294189455</v>
      </c>
      <c r="DJ23" s="38">
        <v>50.324000549316409</v>
      </c>
      <c r="DK23" s="38">
        <v>58.221934509277347</v>
      </c>
      <c r="DL23" s="38">
        <v>55.074837646484376</v>
      </c>
      <c r="DM23" s="38">
        <v>51.541999816894531</v>
      </c>
      <c r="DN23" s="38">
        <v>43.740645294189449</v>
      </c>
      <c r="DO23" s="38">
        <v>40.159999771118166</v>
      </c>
      <c r="DP23" s="38">
        <v>34.967096862792971</v>
      </c>
      <c r="DQ23" s="38">
        <v>35.762580490112306</v>
      </c>
      <c r="DR23" s="38">
        <v>32.591428589820865</v>
      </c>
      <c r="DS23" s="38">
        <v>35.907741813659669</v>
      </c>
      <c r="DT23" s="38">
        <v>39.092000274658204</v>
      </c>
      <c r="DU23" s="38">
        <v>46.225806274414062</v>
      </c>
      <c r="DV23" s="38">
        <v>50.269999999999996</v>
      </c>
      <c r="DW23" s="38">
        <v>57.56</v>
      </c>
      <c r="DX23" s="38">
        <v>58.459999999999994</v>
      </c>
      <c r="DY23" s="38">
        <v>54.656000366210932</v>
      </c>
      <c r="DZ23" s="38">
        <v>46.696129608154294</v>
      </c>
      <c r="EA23" s="38">
        <v>37.951999816894528</v>
      </c>
      <c r="EB23" s="38">
        <v>35.077419509887697</v>
      </c>
      <c r="EC23" s="38">
        <v>26.483871078491212</v>
      </c>
      <c r="ED23" s="38">
        <v>32.025714286863803</v>
      </c>
      <c r="EE23" s="38">
        <v>36.128387107849122</v>
      </c>
      <c r="EF23" s="38">
        <v>35.972000160217284</v>
      </c>
      <c r="EG23" s="38">
        <v>44.42</v>
      </c>
      <c r="EH23" s="38">
        <v>51.962000274658202</v>
      </c>
      <c r="EI23" s="38">
        <v>54.947096862792968</v>
      </c>
      <c r="EJ23" s="38">
        <v>54.07032196044922</v>
      </c>
      <c r="EK23" s="38">
        <v>50.299999542236328</v>
      </c>
      <c r="EL23" s="38">
        <v>44.733548431396486</v>
      </c>
      <c r="EM23" s="38">
        <v>42.560000228881833</v>
      </c>
      <c r="EN23" s="38">
        <v>35.698709754943849</v>
      </c>
      <c r="EO23" s="38">
        <v>26.733548431396486</v>
      </c>
      <c r="EP23" s="38">
        <v>31.106428546905519</v>
      </c>
      <c r="EQ23" s="38">
        <v>26.710322647094728</v>
      </c>
      <c r="ER23" s="38">
        <v>33.001999988555909</v>
      </c>
      <c r="ES23" s="38">
        <v>38.224516372680661</v>
      </c>
      <c r="ET23" s="38">
        <v>44.774000091552736</v>
      </c>
      <c r="EU23" s="38">
        <v>53.135484313964838</v>
      </c>
      <c r="EV23" s="38">
        <v>52.717418823242184</v>
      </c>
      <c r="EW23" s="38">
        <v>49.55</v>
      </c>
      <c r="EX23" s="38">
        <v>43.212257843017582</v>
      </c>
      <c r="EY23" s="38">
        <v>37.058000068664548</v>
      </c>
      <c r="EZ23" s="38">
        <v>37.655483970642088</v>
      </c>
      <c r="FA23" s="38">
        <v>32.313548388481138</v>
      </c>
      <c r="FB23" s="38">
        <v>27.655172271728517</v>
      </c>
      <c r="FC23" s="38">
        <v>24.120645294189455</v>
      </c>
      <c r="FD23" s="38">
        <v>34.778000011444092</v>
      </c>
      <c r="FE23" s="38">
        <v>44.350321960449222</v>
      </c>
      <c r="FF23" s="38">
        <v>45.973999633789063</v>
      </c>
      <c r="FG23" s="38">
        <v>53.785806274414057</v>
      </c>
      <c r="FH23" s="38">
        <v>54.261935882568359</v>
      </c>
      <c r="FI23" s="38">
        <v>53.468000640869136</v>
      </c>
      <c r="FJ23" s="38">
        <v>45.157418823242189</v>
      </c>
      <c r="FK23" s="38">
        <v>39.06799995422363</v>
      </c>
      <c r="FL23" s="38">
        <v>34.578064460754398</v>
      </c>
      <c r="FM23" s="38">
        <v>28.13290313720703</v>
      </c>
      <c r="FN23" s="38">
        <v>34.571428546905516</v>
      </c>
      <c r="FO23" s="38">
        <v>33.927741985321042</v>
      </c>
      <c r="FP23" s="38">
        <v>35.923999862670897</v>
      </c>
      <c r="FQ23" s="38">
        <v>40.657419509887696</v>
      </c>
      <c r="FR23" s="38">
        <v>47.000000457763669</v>
      </c>
      <c r="FS23" s="38">
        <v>51.381935882568357</v>
      </c>
      <c r="FT23" s="38">
        <v>54.076129608154297</v>
      </c>
      <c r="FU23" s="38">
        <v>50.72</v>
      </c>
      <c r="FV23" s="38">
        <v>42.765160980224607</v>
      </c>
      <c r="FW23" s="38">
        <v>41.942000045776368</v>
      </c>
      <c r="FX23" s="38">
        <v>34.357419338226322</v>
      </c>
      <c r="FY23" s="38">
        <v>33.7709677696228</v>
      </c>
      <c r="FZ23" s="38">
        <v>23.495000000000001</v>
      </c>
      <c r="GA23" s="38">
        <v>35.048387107849123</v>
      </c>
      <c r="GB23" s="38">
        <v>36.757999839782713</v>
      </c>
      <c r="GC23" s="38">
        <v>46.870321960449218</v>
      </c>
      <c r="GD23" s="38">
        <v>51.434000091552733</v>
      </c>
      <c r="GE23" s="38">
        <v>53.948387451171875</v>
      </c>
      <c r="GF23" s="38">
        <v>56.66</v>
      </c>
      <c r="GG23" s="38">
        <v>53.73199935913086</v>
      </c>
      <c r="GH23" s="38">
        <v>45.552257843017578</v>
      </c>
      <c r="GI23" s="38">
        <v>38.960000228881839</v>
      </c>
      <c r="GJ23" s="38">
        <v>33.37032256126404</v>
      </c>
      <c r="GK23" s="38">
        <v>30.792258100509642</v>
      </c>
      <c r="GL23" s="38">
        <v>28.82428581237793</v>
      </c>
      <c r="GM23" s="38">
        <v>31.814193553924561</v>
      </c>
      <c r="GN23" s="38">
        <v>36.356000137329104</v>
      </c>
      <c r="GO23" s="38">
        <v>43.490967941284183</v>
      </c>
      <c r="GP23" s="38">
        <v>51.739999542236326</v>
      </c>
      <c r="GQ23" s="38">
        <v>55.167740783691407</v>
      </c>
      <c r="GR23" s="38">
        <v>57.548387451171877</v>
      </c>
      <c r="GS23" s="38">
        <v>50.354000091552734</v>
      </c>
      <c r="GT23" s="38">
        <v>43.485160980224606</v>
      </c>
      <c r="GU23" s="38">
        <v>34.238000011444093</v>
      </c>
      <c r="GV23" s="38">
        <v>32.621290330886843</v>
      </c>
      <c r="GW23" s="38">
        <v>31.123225784301759</v>
      </c>
      <c r="GX23" s="38">
        <v>29.957931022644043</v>
      </c>
      <c r="GY23" s="38">
        <v>27.691612892150879</v>
      </c>
      <c r="GZ23" s="38">
        <v>31.87999999642372</v>
      </c>
      <c r="HA23" s="38">
        <v>41.133548431396484</v>
      </c>
      <c r="HB23" s="38">
        <v>50.426000366210936</v>
      </c>
      <c r="HC23" s="38">
        <v>54.738064117431641</v>
      </c>
      <c r="HD23" s="38">
        <v>56.12580627441406</v>
      </c>
      <c r="HE23" s="38">
        <v>49.759999542236329</v>
      </c>
      <c r="HF23" s="38">
        <v>43.578064117431637</v>
      </c>
      <c r="HG23" s="38">
        <v>35.702000160217288</v>
      </c>
      <c r="HH23" s="38">
        <v>33.358709669113161</v>
      </c>
      <c r="HI23" s="38">
        <v>38.956128921508792</v>
      </c>
      <c r="HJ23" s="38">
        <v>37.914285812377926</v>
      </c>
      <c r="HK23" s="38">
        <v>35.97161289215088</v>
      </c>
      <c r="HL23" s="38">
        <v>36.632000045776365</v>
      </c>
      <c r="HM23" s="38">
        <v>45.058709411621095</v>
      </c>
      <c r="HN23" s="38">
        <v>54.235999908447269</v>
      </c>
      <c r="HO23" s="38">
        <v>60.370321960449218</v>
      </c>
      <c r="HP23" s="38">
        <v>57.606452941894531</v>
      </c>
      <c r="HQ23" s="38">
        <v>56.150000915527343</v>
      </c>
      <c r="HR23" s="38">
        <v>43.978709411621097</v>
      </c>
      <c r="HS23" s="38">
        <v>36.110000114440915</v>
      </c>
      <c r="HT23" s="38">
        <v>33.997419338226315</v>
      </c>
      <c r="HU23" s="38">
        <v>36.755483970642089</v>
      </c>
      <c r="HV23" s="38">
        <v>32.585000000000001</v>
      </c>
      <c r="HW23" s="38">
        <v>35.739354705810548</v>
      </c>
      <c r="HX23" s="38">
        <v>41.744000320434566</v>
      </c>
      <c r="HY23" s="38">
        <v>44.716129608154297</v>
      </c>
      <c r="HZ23" s="38">
        <v>51.398000640869142</v>
      </c>
      <c r="IA23" s="38">
        <v>54.029678039550781</v>
      </c>
      <c r="IB23" s="38">
        <v>59.092903137207031</v>
      </c>
      <c r="IC23" s="38">
        <v>53.378000640869139</v>
      </c>
      <c r="ID23" s="38">
        <v>44.907742156982422</v>
      </c>
      <c r="IE23" s="38">
        <v>42.704000091552736</v>
      </c>
      <c r="IF23" s="38">
        <v>39.652903137207034</v>
      </c>
      <c r="IG23" s="38">
        <v>39.025806274414066</v>
      </c>
      <c r="IH23" s="38">
        <v>33.034999999999997</v>
      </c>
      <c r="II23" s="38">
        <v>38.810967941284176</v>
      </c>
      <c r="IJ23" s="38">
        <v>45.337999725341795</v>
      </c>
      <c r="IK23" s="38">
        <v>48.356773529052731</v>
      </c>
      <c r="IL23" s="38">
        <v>55.196000366210939</v>
      </c>
      <c r="IM23" s="38">
        <v>56.549678039550784</v>
      </c>
      <c r="IN23" s="38">
        <v>55.81225921630859</v>
      </c>
      <c r="IO23" s="38">
        <v>54.194000549316407</v>
      </c>
      <c r="IP23" s="38">
        <v>46.272257843017577</v>
      </c>
      <c r="IQ23" s="38">
        <v>39.799999771118166</v>
      </c>
      <c r="IR23" s="38">
        <v>31.285806446075441</v>
      </c>
      <c r="IS23" s="38">
        <v>28.864516029357912</v>
      </c>
      <c r="IT23" s="38">
        <v>29.87724142074585</v>
      </c>
      <c r="IU23" s="38">
        <v>37.823871078491209</v>
      </c>
      <c r="IV23" s="38">
        <v>39.433999862670902</v>
      </c>
      <c r="IW23" s="38">
        <v>46.225806274414062</v>
      </c>
      <c r="IX23" s="38">
        <v>49.880000457763671</v>
      </c>
      <c r="IY23" s="38">
        <v>58.18709686279297</v>
      </c>
      <c r="IZ23" s="38">
        <v>56.334837646484374</v>
      </c>
      <c r="JA23" s="38">
        <v>52.316000366210936</v>
      </c>
      <c r="JB23" s="38">
        <v>46.27806411743164</v>
      </c>
      <c r="JC23" s="38">
        <v>40.423999862670897</v>
      </c>
      <c r="JD23" s="38">
        <v>35.15870975494385</v>
      </c>
      <c r="JE23" s="38">
        <v>35.257419509887697</v>
      </c>
      <c r="JF23" s="38">
        <v>33.587857093811039</v>
      </c>
      <c r="JG23" s="38">
        <v>40.489032058715821</v>
      </c>
      <c r="JH23" s="38">
        <v>44.605999908447266</v>
      </c>
      <c r="JI23" s="38">
        <v>51.02774215698242</v>
      </c>
      <c r="JJ23" s="38">
        <v>53.803999633789061</v>
      </c>
      <c r="JK23" s="38">
        <v>57.292903137207034</v>
      </c>
      <c r="JL23" s="38">
        <v>56.131612548828123</v>
      </c>
      <c r="JM23" s="38">
        <v>52.543999633789063</v>
      </c>
      <c r="JN23" s="38">
        <v>45.116773529052736</v>
      </c>
      <c r="JO23" s="38">
        <v>38.365999679565427</v>
      </c>
      <c r="JP23" s="38">
        <v>34.194838676452633</v>
      </c>
      <c r="JQ23" s="38">
        <v>33.759354877471921</v>
      </c>
      <c r="JR23" s="38">
        <v>32.077142857909202</v>
      </c>
      <c r="JS23" s="38">
        <v>38.073548431396482</v>
      </c>
      <c r="JT23" s="38">
        <v>36.560000114440918</v>
      </c>
      <c r="JU23" s="38">
        <v>42.631613235473637</v>
      </c>
      <c r="JV23" s="38">
        <v>49.508000640869142</v>
      </c>
      <c r="JW23" s="38">
        <v>51.225160980224608</v>
      </c>
      <c r="JX23" s="38">
        <v>54.952903137207031</v>
      </c>
      <c r="JY23" s="38">
        <v>49.154000549316407</v>
      </c>
      <c r="JZ23" s="38">
        <v>42.376128921508787</v>
      </c>
      <c r="KA23" s="38">
        <v>39.320000228881838</v>
      </c>
      <c r="KB23" s="38">
        <v>33.858064460754392</v>
      </c>
      <c r="KC23" s="38">
        <v>28.881935539245607</v>
      </c>
      <c r="KD23" s="38">
        <v>35.786428718566896</v>
      </c>
      <c r="KE23" s="38">
        <v>37.243225784301757</v>
      </c>
      <c r="KF23" s="38">
        <v>41.419999771118164</v>
      </c>
      <c r="KG23" s="38">
        <v>46.16774215698242</v>
      </c>
      <c r="KH23" s="38">
        <v>54.085999450683595</v>
      </c>
      <c r="KI23" s="38">
        <v>56.061934509277343</v>
      </c>
      <c r="KJ23" s="38">
        <v>56.334837646484374</v>
      </c>
      <c r="KK23" s="38">
        <v>51.913999633789061</v>
      </c>
      <c r="KL23" s="38">
        <v>44.164515686035159</v>
      </c>
      <c r="KM23" s="38">
        <v>38.893999862670896</v>
      </c>
      <c r="KN23" s="38">
        <v>40.18709686279297</v>
      </c>
      <c r="KO23" s="38">
        <v>34.769677352905276</v>
      </c>
      <c r="KP23" s="38">
        <v>23.552413864135744</v>
      </c>
      <c r="KQ23" s="38">
        <v>38.102580490112302</v>
      </c>
      <c r="KR23" s="38">
        <v>35.888000068664553</v>
      </c>
      <c r="KS23" s="38">
        <v>42.794193725585941</v>
      </c>
      <c r="KT23" s="38">
        <v>51.968000183105467</v>
      </c>
      <c r="KU23" s="38">
        <v>53.675484313964844</v>
      </c>
      <c r="KV23" s="38">
        <v>59.946452941894535</v>
      </c>
      <c r="KW23" s="38">
        <v>54.427999725341792</v>
      </c>
      <c r="KX23" s="38">
        <v>45.778709411621094</v>
      </c>
      <c r="KY23" s="38">
        <v>40.741999816894534</v>
      </c>
      <c r="KZ23" s="38">
        <v>40.930322647094727</v>
      </c>
      <c r="LA23" s="38">
        <v>39.79806480407715</v>
      </c>
      <c r="LB23" s="38">
        <v>33.131428546905518</v>
      </c>
      <c r="LC23" s="38">
        <v>34.630322647094729</v>
      </c>
      <c r="LD23" s="38">
        <v>32.264000005722046</v>
      </c>
      <c r="LE23" s="38">
        <v>43.194839019775387</v>
      </c>
      <c r="LF23" s="38">
        <v>47.624000549316406</v>
      </c>
      <c r="LG23" s="38">
        <v>54.970321960449219</v>
      </c>
      <c r="LH23" s="38">
        <v>55.370968627929685</v>
      </c>
      <c r="LI23" s="38">
        <v>54.901999359130855</v>
      </c>
      <c r="LJ23" s="38">
        <v>43.984515686035152</v>
      </c>
      <c r="LK23" s="38">
        <v>42.290000228881837</v>
      </c>
      <c r="LL23" s="38">
        <v>39.165160980224613</v>
      </c>
      <c r="LM23" s="38">
        <v>28.969032402038575</v>
      </c>
      <c r="LN23" s="38">
        <v>32.66857141017914</v>
      </c>
      <c r="LO23" s="38">
        <v>32.203225805759431</v>
      </c>
      <c r="LP23" s="38">
        <v>36.769999999999996</v>
      </c>
      <c r="LQ23" s="38">
        <v>43.136774215698239</v>
      </c>
      <c r="LR23" s="38">
        <v>48.914000091552737</v>
      </c>
      <c r="LS23" s="38">
        <v>56.230321960449217</v>
      </c>
      <c r="LT23" s="38">
        <v>55.074837646484376</v>
      </c>
      <c r="LU23" s="38">
        <v>53.551999359130861</v>
      </c>
      <c r="LV23" s="38">
        <v>47.66</v>
      </c>
      <c r="LW23" s="38">
        <v>41.587999954223633</v>
      </c>
      <c r="LX23" s="38">
        <v>38.601935195922849</v>
      </c>
      <c r="LY23" s="38">
        <v>35.414193382263186</v>
      </c>
      <c r="LZ23" s="38">
        <v>36.210714187622074</v>
      </c>
      <c r="MA23" s="38">
        <v>38.996774215698238</v>
      </c>
      <c r="MB23" s="38">
        <v>38.4439998626709</v>
      </c>
      <c r="MC23" s="38">
        <v>43.717418823242184</v>
      </c>
      <c r="MD23" s="38">
        <v>48.908000183105472</v>
      </c>
      <c r="ME23" s="38">
        <v>55.440643920898438</v>
      </c>
      <c r="MF23" s="38">
        <v>57.734193725585939</v>
      </c>
      <c r="MG23" s="38">
        <v>51.025999450683592</v>
      </c>
      <c r="MH23" s="38">
        <v>46.481290588378904</v>
      </c>
      <c r="MI23" s="38">
        <v>34.657999954223634</v>
      </c>
      <c r="MJ23" s="38">
        <v>33.544516201019285</v>
      </c>
      <c r="MK23" s="38">
        <v>35.762580490112306</v>
      </c>
      <c r="ML23" s="38">
        <v>34.470344886779785</v>
      </c>
      <c r="MM23" s="38">
        <v>31.715483863353729</v>
      </c>
      <c r="MN23" s="38">
        <v>35.792000160217285</v>
      </c>
      <c r="MO23" s="38">
        <v>45.314193725585938</v>
      </c>
      <c r="MP23" s="38">
        <v>50.9</v>
      </c>
      <c r="MQ23" s="38">
        <v>55.307096862792967</v>
      </c>
      <c r="MR23" s="38">
        <v>55.928387451171872</v>
      </c>
      <c r="MS23" s="38">
        <v>51.745999450683598</v>
      </c>
      <c r="MT23" s="38">
        <v>45.511612548828126</v>
      </c>
      <c r="MU23" s="38">
        <v>37.405999908447264</v>
      </c>
      <c r="MV23" s="38">
        <v>35.228387107849123</v>
      </c>
      <c r="MW23" s="38">
        <v>28.643871078491213</v>
      </c>
      <c r="MX23" s="38">
        <v>38.634285812377932</v>
      </c>
      <c r="MY23" s="38">
        <v>35.907741813659669</v>
      </c>
      <c r="MZ23" s="38">
        <v>38.347999954223631</v>
      </c>
      <c r="NA23" s="38">
        <v>45.232903137207032</v>
      </c>
      <c r="NB23" s="38">
        <v>50.606000366210935</v>
      </c>
      <c r="NC23" s="38">
        <v>55.516128234863281</v>
      </c>
      <c r="ND23" s="38">
        <v>57.931612548828127</v>
      </c>
      <c r="NE23" s="38">
        <v>53.8879997253418</v>
      </c>
      <c r="NF23" s="38">
        <v>46.945806274414061</v>
      </c>
      <c r="NG23" s="38">
        <v>36.775999908447268</v>
      </c>
      <c r="NH23" s="38">
        <v>35.977419509887696</v>
      </c>
      <c r="NI23" s="38">
        <v>35.199354705810549</v>
      </c>
      <c r="NJ23" s="38">
        <v>31.517857136726381</v>
      </c>
      <c r="NK23" s="38">
        <v>37.109677352905273</v>
      </c>
      <c r="NL23" s="38">
        <v>41.402000045776369</v>
      </c>
      <c r="NM23" s="38">
        <v>45.772903137207031</v>
      </c>
      <c r="NN23" s="38">
        <v>51.038000640869143</v>
      </c>
      <c r="NO23" s="38">
        <v>53.803226470947266</v>
      </c>
      <c r="NP23" s="38">
        <v>56.282581176757816</v>
      </c>
      <c r="NQ23" s="38">
        <v>52.83800064086914</v>
      </c>
      <c r="NR23" s="38">
        <v>44.809032745361328</v>
      </c>
      <c r="NS23" s="38">
        <v>39.433999862670902</v>
      </c>
      <c r="NT23" s="38">
        <v>40.738709411621095</v>
      </c>
      <c r="NU23" s="38">
        <v>34.769677352905276</v>
      </c>
      <c r="NV23" s="38">
        <v>27.358571281433107</v>
      </c>
      <c r="NW23" s="38">
        <v>39.954839019775392</v>
      </c>
      <c r="NX23" s="38">
        <v>40.465999908447266</v>
      </c>
      <c r="NY23" s="38">
        <v>45.163226470947265</v>
      </c>
      <c r="NZ23" s="38">
        <v>49.39999954223633</v>
      </c>
      <c r="OA23" s="38">
        <v>56.352259216308596</v>
      </c>
      <c r="OB23" s="38">
        <v>55.092259216308591</v>
      </c>
      <c r="OC23" s="38">
        <v>52.897999725341798</v>
      </c>
      <c r="OD23" s="38">
        <v>46.864515686035155</v>
      </c>
      <c r="OE23" s="38">
        <v>40.201999816894528</v>
      </c>
      <c r="OF23" s="38">
        <v>34.943871078491213</v>
      </c>
      <c r="OG23" s="38">
        <v>33.59677421569824</v>
      </c>
      <c r="OH23" s="38">
        <v>29.864827556610109</v>
      </c>
      <c r="OI23" s="38">
        <v>35.001935539245608</v>
      </c>
      <c r="OJ23" s="38">
        <v>37.999999771118162</v>
      </c>
      <c r="OK23" s="38">
        <v>46.94</v>
      </c>
      <c r="OL23" s="38">
        <v>53.179999542236331</v>
      </c>
      <c r="OM23" s="38">
        <v>53.524515686035159</v>
      </c>
      <c r="ON23" s="38">
        <v>54.656773529052735</v>
      </c>
      <c r="OO23" s="38">
        <v>51.758000640869142</v>
      </c>
      <c r="OP23" s="38">
        <v>43.043871078491208</v>
      </c>
      <c r="OQ23" s="38">
        <v>37.867999725341797</v>
      </c>
      <c r="OR23" s="38">
        <v>36.755483970642089</v>
      </c>
      <c r="OS23" s="38">
        <v>31.947741937041283</v>
      </c>
      <c r="OT23" s="38">
        <v>35.375</v>
      </c>
      <c r="OU23" s="38">
        <v>37.504516029357909</v>
      </c>
      <c r="OV23" s="38">
        <v>42.907999725341796</v>
      </c>
      <c r="OW23" s="38">
        <v>46.521935882568357</v>
      </c>
      <c r="OX23" s="38">
        <v>51.907999725341796</v>
      </c>
      <c r="OY23" s="38">
        <v>56.288387451171872</v>
      </c>
      <c r="OZ23" s="38">
        <v>56.567096862792965</v>
      </c>
      <c r="PA23" s="38">
        <v>53.815999450683591</v>
      </c>
      <c r="PB23" s="38">
        <v>47.915484313964839</v>
      </c>
      <c r="PC23" s="38">
        <v>43.489999771118164</v>
      </c>
      <c r="PD23" s="38">
        <v>35.930967597961427</v>
      </c>
      <c r="PE23" s="38">
        <v>35.61161289215088</v>
      </c>
      <c r="PF23" s="38">
        <v>36.377857093811038</v>
      </c>
      <c r="PG23" s="38">
        <v>32.255483863353732</v>
      </c>
      <c r="PH23" s="38">
        <v>37.897999954223636</v>
      </c>
      <c r="PI23" s="38">
        <v>43.154193725585941</v>
      </c>
      <c r="PJ23" s="38">
        <v>50.665999450683593</v>
      </c>
      <c r="PK23" s="38">
        <v>54.86</v>
      </c>
      <c r="PL23" s="38">
        <v>57.519356079101563</v>
      </c>
      <c r="PM23" s="38">
        <v>52.43</v>
      </c>
      <c r="PN23" s="38">
        <v>43.560645294189456</v>
      </c>
      <c r="PO23" s="38">
        <v>40.268000183105471</v>
      </c>
      <c r="PP23" s="38">
        <v>35.495483970642091</v>
      </c>
      <c r="PQ23" s="38">
        <v>31.152258100509645</v>
      </c>
      <c r="PR23" s="38">
        <v>33.96071435928345</v>
      </c>
      <c r="PS23" s="38">
        <v>32.18</v>
      </c>
      <c r="PT23" s="38">
        <v>36.380000114440918</v>
      </c>
      <c r="PU23" s="38">
        <v>45.668387451171874</v>
      </c>
      <c r="PV23" s="38">
        <v>51.475999450683588</v>
      </c>
      <c r="PW23" s="38">
        <v>54.964515686035156</v>
      </c>
      <c r="PX23" s="38">
        <v>54.267742156982422</v>
      </c>
      <c r="PY23" s="38">
        <v>54.038000183105467</v>
      </c>
      <c r="PZ23" s="38">
        <v>46.103870391845703</v>
      </c>
      <c r="QA23" s="38">
        <v>37.56199993133545</v>
      </c>
      <c r="QB23" s="38">
        <v>37.789032058715819</v>
      </c>
      <c r="QC23" s="38">
        <v>34.682580661773684</v>
      </c>
      <c r="QD23" s="38">
        <v>34.228275909423829</v>
      </c>
      <c r="QE23" s="38">
        <v>42.230967941284177</v>
      </c>
      <c r="QF23" s="38">
        <v>39.944000320434569</v>
      </c>
      <c r="QG23" s="38">
        <v>49.970967254638673</v>
      </c>
      <c r="QH23" s="38">
        <v>49.91</v>
      </c>
      <c r="QI23" s="38">
        <v>55.278065490722653</v>
      </c>
      <c r="QJ23" s="38">
        <v>55.94</v>
      </c>
      <c r="QK23" s="38">
        <v>51.236000366210938</v>
      </c>
      <c r="QL23" s="38">
        <v>44.803226470947266</v>
      </c>
      <c r="QM23" s="38">
        <v>41.01199981689453</v>
      </c>
      <c r="QN23" s="38">
        <v>34.717419338226321</v>
      </c>
      <c r="QO23" s="38">
        <v>32.249677417278292</v>
      </c>
      <c r="QP23" s="38">
        <v>36.609285812377927</v>
      </c>
      <c r="QQ23" s="38">
        <v>34.461935539245609</v>
      </c>
      <c r="QR23" s="38">
        <v>40.297999725341796</v>
      </c>
      <c r="QS23" s="38">
        <v>50.447096862792968</v>
      </c>
      <c r="QT23" s="38">
        <v>52.627999725341795</v>
      </c>
      <c r="QU23" s="38">
        <v>57.676128234863285</v>
      </c>
      <c r="QV23" s="38">
        <v>59.67354705810547</v>
      </c>
      <c r="QW23" s="38">
        <v>52.639999542236325</v>
      </c>
      <c r="QX23" s="38">
        <v>45.720645294189453</v>
      </c>
      <c r="QY23" s="38">
        <v>40.741999816894534</v>
      </c>
      <c r="QZ23" s="38">
        <v>31.094193553924562</v>
      </c>
      <c r="RA23" s="38">
        <v>29.538064460754395</v>
      </c>
      <c r="RB23" s="38">
        <v>33.105714273452762</v>
      </c>
      <c r="RC23" s="38">
        <v>40.012903137207033</v>
      </c>
      <c r="RD23" s="38">
        <v>42.307999954223632</v>
      </c>
      <c r="RE23" s="38">
        <v>45.61032196044922</v>
      </c>
      <c r="RF23" s="38">
        <v>52.424000091552735</v>
      </c>
      <c r="RG23" s="38">
        <v>55.138709411621093</v>
      </c>
      <c r="RH23" s="38">
        <v>56.061934509277343</v>
      </c>
      <c r="RI23" s="38">
        <v>51.565999450683591</v>
      </c>
      <c r="RJ23" s="38">
        <v>44.350321960449222</v>
      </c>
      <c r="RK23" s="38">
        <v>39.494000320434573</v>
      </c>
      <c r="RL23" s="38">
        <v>32.743225784301757</v>
      </c>
      <c r="RM23" s="38">
        <v>33.254193553924559</v>
      </c>
      <c r="RN23" s="38">
        <v>25.68714256286621</v>
      </c>
      <c r="RO23" s="38">
        <v>30.426451568603515</v>
      </c>
      <c r="RP23" s="38">
        <v>36.560000114440918</v>
      </c>
      <c r="RQ23" s="38">
        <v>42.225160980224608</v>
      </c>
      <c r="RR23" s="38">
        <v>50.269999999999996</v>
      </c>
      <c r="RS23" s="38">
        <v>55.13290313720703</v>
      </c>
      <c r="RT23" s="38">
        <v>54.604515686035157</v>
      </c>
      <c r="RU23" s="38">
        <v>51.89</v>
      </c>
      <c r="RV23" s="38">
        <v>42.329677352905271</v>
      </c>
      <c r="RW23" s="38">
        <v>36.386000022888183</v>
      </c>
      <c r="RX23" s="38">
        <v>27.058709754943848</v>
      </c>
      <c r="RY23" s="38">
        <v>24.608386764526369</v>
      </c>
      <c r="RZ23" s="38">
        <v>35.916551818847658</v>
      </c>
      <c r="SA23" s="38">
        <v>36.052903137207032</v>
      </c>
      <c r="SB23" s="38">
        <v>38.005999679565427</v>
      </c>
      <c r="SC23" s="38">
        <v>43.636129608154299</v>
      </c>
      <c r="SD23" s="38">
        <v>51.758000640869142</v>
      </c>
      <c r="SE23" s="38">
        <v>53.274839019775385</v>
      </c>
      <c r="SF23" s="38">
        <v>56.712259216308595</v>
      </c>
      <c r="SG23" s="38">
        <v>53.005999450683589</v>
      </c>
      <c r="SH23" s="38">
        <v>45.877418823242188</v>
      </c>
      <c r="SI23" s="38">
        <v>41.264000091552731</v>
      </c>
      <c r="SJ23" s="38">
        <v>39.82709686279297</v>
      </c>
      <c r="SK23" s="38">
        <v>34.456129093170169</v>
      </c>
      <c r="SL23" s="38">
        <v>37.04</v>
      </c>
      <c r="SM23" s="38">
        <v>34.520000000000003</v>
      </c>
      <c r="SN23" s="38">
        <v>40.597999954223631</v>
      </c>
      <c r="SO23" s="38">
        <v>42.20193519592285</v>
      </c>
      <c r="SP23" s="38">
        <v>53.216000366210935</v>
      </c>
      <c r="SQ23" s="38">
        <v>56.456774902343753</v>
      </c>
      <c r="SR23" s="38">
        <v>57.92</v>
      </c>
      <c r="SS23" s="38">
        <v>52.345999908447268</v>
      </c>
      <c r="ST23" s="38">
        <v>44.570967254638674</v>
      </c>
      <c r="SU23" s="38">
        <v>38.45599967956543</v>
      </c>
      <c r="SV23" s="38">
        <v>31.622580661773682</v>
      </c>
      <c r="SW23" s="38">
        <v>35.605806617736818</v>
      </c>
      <c r="SX23" s="38">
        <v>30.875</v>
      </c>
      <c r="SY23" s="38">
        <v>37.893548431396482</v>
      </c>
      <c r="SZ23" s="38">
        <v>42.2779997253418</v>
      </c>
      <c r="TA23" s="38">
        <v>48.385806274414065</v>
      </c>
      <c r="TB23" s="38">
        <v>53.73199935913086</v>
      </c>
      <c r="TC23" s="38">
        <v>56.723871765136721</v>
      </c>
      <c r="TD23" s="38">
        <v>58.518065490722655</v>
      </c>
      <c r="TE23" s="38">
        <v>53.78</v>
      </c>
      <c r="TF23" s="38">
        <v>49.419354705810548</v>
      </c>
      <c r="TG23" s="38">
        <v>42.895999908447266</v>
      </c>
      <c r="TH23" s="38">
        <v>36.465161323547363</v>
      </c>
      <c r="TI23" s="38">
        <v>37.864516372680662</v>
      </c>
      <c r="TJ23" s="38">
        <v>40.710714187622074</v>
      </c>
      <c r="TK23" s="38">
        <v>34.345806446075443</v>
      </c>
      <c r="TL23" s="38">
        <v>43.795999908447264</v>
      </c>
      <c r="TM23" s="38">
        <v>48.321935882568354</v>
      </c>
      <c r="TN23" s="38">
        <v>52.604000091552734</v>
      </c>
      <c r="TO23" s="38">
        <v>55.487096862792967</v>
      </c>
      <c r="TP23" s="38">
        <v>57.525162353515626</v>
      </c>
      <c r="TQ23" s="38">
        <v>53.971999816894531</v>
      </c>
      <c r="TR23" s="38">
        <v>46.34774215698242</v>
      </c>
      <c r="TS23" s="38">
        <v>42.097999725341793</v>
      </c>
      <c r="TT23" s="38">
        <v>34.485161323547366</v>
      </c>
      <c r="TU23" s="38">
        <v>32.226451611518861</v>
      </c>
      <c r="TV23" s="38">
        <v>37.350344886779787</v>
      </c>
      <c r="TW23" s="38">
        <v>33.70129024505615</v>
      </c>
      <c r="TX23" s="38">
        <v>40.49000022888184</v>
      </c>
      <c r="TY23" s="38">
        <v>47.927096862792965</v>
      </c>
      <c r="TZ23" s="38">
        <v>52.772000274658204</v>
      </c>
      <c r="UA23" s="38">
        <v>57.04903137207031</v>
      </c>
      <c r="UB23" s="38">
        <v>58.152259216308593</v>
      </c>
      <c r="UC23" s="38">
        <v>53.930000457763668</v>
      </c>
      <c r="UD23" s="38">
        <v>48.246451568603518</v>
      </c>
      <c r="UE23" s="38">
        <v>40.946000137329101</v>
      </c>
      <c r="UF23" s="38">
        <v>36.32</v>
      </c>
      <c r="UG23" s="38">
        <v>38.735483627319333</v>
      </c>
      <c r="UH23" s="38">
        <v>37.142857093811031</v>
      </c>
      <c r="UI23" s="38">
        <v>39.095483627319339</v>
      </c>
      <c r="UJ23" s="38">
        <v>40.075999679565427</v>
      </c>
      <c r="UK23" s="38">
        <v>46.922581176757809</v>
      </c>
      <c r="UL23" s="38">
        <v>52.760000457763667</v>
      </c>
      <c r="UM23" s="38">
        <v>57.066452941894525</v>
      </c>
      <c r="UN23" s="38">
        <v>57.68193450927734</v>
      </c>
      <c r="UO23" s="38">
        <v>54.985999450683593</v>
      </c>
      <c r="UP23" s="38">
        <v>46.452257843017577</v>
      </c>
      <c r="UQ23" s="38">
        <v>33.818000068664553</v>
      </c>
      <c r="UR23" s="38">
        <v>37.800645294189451</v>
      </c>
      <c r="US23" s="38">
        <v>26.652258186340333</v>
      </c>
      <c r="UT23" s="38">
        <v>34.384999999999998</v>
      </c>
      <c r="UU23" s="38">
        <v>37.016774215698241</v>
      </c>
      <c r="UV23" s="38">
        <v>37.807999954223632</v>
      </c>
      <c r="UW23" s="38">
        <v>46.800645294189451</v>
      </c>
      <c r="UX23" s="38">
        <v>50.786000366210942</v>
      </c>
      <c r="UY23" s="38">
        <v>56.27096862792969</v>
      </c>
      <c r="UZ23" s="38">
        <v>54.180645294189453</v>
      </c>
      <c r="VA23" s="38">
        <v>52.490000457763671</v>
      </c>
      <c r="VB23" s="38">
        <v>46.411612548828124</v>
      </c>
      <c r="VC23" s="38">
        <v>37.135999908447268</v>
      </c>
      <c r="VD23" s="38">
        <v>31.802580640316009</v>
      </c>
      <c r="VE23" s="38">
        <v>31.936129034161567</v>
      </c>
      <c r="VF23" s="38">
        <v>37.329285812377933</v>
      </c>
      <c r="VG23" s="38">
        <v>24.962580490112305</v>
      </c>
      <c r="VH23" s="38">
        <v>39.638000183105468</v>
      </c>
      <c r="VI23" s="38">
        <v>42.550322647094724</v>
      </c>
      <c r="VJ23" s="38">
        <v>48.13399963378906</v>
      </c>
      <c r="VK23" s="38">
        <v>55.347740783691407</v>
      </c>
      <c r="VL23" s="38">
        <v>58.11741882324219</v>
      </c>
      <c r="VM23" s="38">
        <v>54.09199935913086</v>
      </c>
      <c r="VN23" s="38">
        <v>45.099354705810548</v>
      </c>
      <c r="VO23" s="38">
        <v>39.008000183105466</v>
      </c>
      <c r="VP23" s="38">
        <v>35.228387107849123</v>
      </c>
      <c r="VQ23" s="38">
        <v>30.565806446075438</v>
      </c>
      <c r="VR23" s="38">
        <v>28.685517158508301</v>
      </c>
      <c r="VS23" s="38">
        <v>29.747096691131592</v>
      </c>
      <c r="VT23" s="38">
        <v>37.418000068664554</v>
      </c>
      <c r="VU23" s="38">
        <v>44.68709686279297</v>
      </c>
      <c r="VV23" s="38">
        <v>49.41199935913086</v>
      </c>
      <c r="VW23" s="38">
        <v>53.152903137207034</v>
      </c>
      <c r="VX23" s="38">
        <v>55.161934509277344</v>
      </c>
      <c r="VY23" s="38">
        <v>52.543999633789063</v>
      </c>
      <c r="VZ23" s="38">
        <v>43.583870391845707</v>
      </c>
      <c r="WA23" s="38">
        <v>35.192000045776368</v>
      </c>
      <c r="WB23" s="38">
        <v>36.296774215698242</v>
      </c>
      <c r="WC23" s="38">
        <v>29.143225784301759</v>
      </c>
      <c r="WD23" s="38">
        <v>35.747857093811035</v>
      </c>
      <c r="WE23" s="38">
        <v>30.93741933822632</v>
      </c>
      <c r="WF23" s="38">
        <v>37.322000160217286</v>
      </c>
      <c r="WG23" s="38">
        <v>46.765806274414061</v>
      </c>
      <c r="WH23" s="38">
        <v>53.437999725341797</v>
      </c>
      <c r="WI23" s="38">
        <v>55.521934509277344</v>
      </c>
      <c r="WJ23" s="38">
        <v>54.203870391845697</v>
      </c>
      <c r="WK23" s="38">
        <v>51.931999359130856</v>
      </c>
      <c r="WL23" s="38">
        <v>45.912257843017578</v>
      </c>
      <c r="WM23" s="38">
        <v>36.433999977111817</v>
      </c>
      <c r="WN23" s="38">
        <v>38.619354705810544</v>
      </c>
      <c r="WO23" s="38">
        <v>32.841935453414919</v>
      </c>
      <c r="WP23" s="38">
        <v>30.81071427345276</v>
      </c>
      <c r="WQ23" s="38">
        <v>27.331612892150879</v>
      </c>
      <c r="WR23" s="38">
        <v>35.557999954223632</v>
      </c>
      <c r="WS23" s="38">
        <v>44.65225784301758</v>
      </c>
      <c r="WT23" s="38">
        <v>49.123999633789062</v>
      </c>
      <c r="WU23" s="38">
        <v>53.86709686279297</v>
      </c>
      <c r="WV23" s="38">
        <v>55.318709411621093</v>
      </c>
      <c r="WW23" s="38">
        <v>54.157999725341796</v>
      </c>
      <c r="WX23" s="38">
        <v>44.733548431396486</v>
      </c>
      <c r="WY23" s="38">
        <v>38.2639998626709</v>
      </c>
      <c r="WZ23" s="38">
        <v>32.02903225719929</v>
      </c>
      <c r="XA23" s="38">
        <v>35.559354705810549</v>
      </c>
      <c r="XB23" s="38">
        <v>36.185000000000002</v>
      </c>
      <c r="XC23" s="38">
        <v>37.254838676452636</v>
      </c>
      <c r="XD23" s="38">
        <v>38.401999816894531</v>
      </c>
      <c r="XE23" s="38">
        <v>46.957418823242186</v>
      </c>
      <c r="XF23" s="38">
        <v>49.868000640869141</v>
      </c>
      <c r="XG23" s="38">
        <v>52.775484313964839</v>
      </c>
      <c r="XH23" s="38">
        <v>56.834193725585934</v>
      </c>
      <c r="XI23" s="38">
        <v>50.330000457763674</v>
      </c>
      <c r="XJ23" s="38">
        <v>46.341935882568357</v>
      </c>
      <c r="XK23" s="38">
        <v>38.893999862670896</v>
      </c>
      <c r="XL23" s="38">
        <v>34.27032264709473</v>
      </c>
      <c r="XM23" s="38">
        <v>23.963871078491209</v>
      </c>
      <c r="XN23" s="38">
        <v>32.831724176406858</v>
      </c>
      <c r="XO23" s="38">
        <v>25.322580490112305</v>
      </c>
      <c r="XP23" s="38">
        <v>35.210000114440916</v>
      </c>
      <c r="XQ23" s="38">
        <v>41.63290313720703</v>
      </c>
      <c r="XR23" s="38">
        <v>49.837999725341795</v>
      </c>
      <c r="XS23" s="38">
        <v>52.926451568603511</v>
      </c>
      <c r="XT23" s="38">
        <v>56.450968627929683</v>
      </c>
      <c r="XU23" s="38">
        <v>51.007999725341797</v>
      </c>
      <c r="XV23" s="38">
        <v>45.621935882568359</v>
      </c>
      <c r="XW23" s="38">
        <v>34.56799995422363</v>
      </c>
      <c r="XX23" s="38">
        <v>34.014838676452634</v>
      </c>
      <c r="XY23" s="38">
        <v>36.883225784301757</v>
      </c>
      <c r="XZ23" s="38">
        <v>33.388571453094485</v>
      </c>
      <c r="YA23" s="38">
        <v>36.389677352905274</v>
      </c>
      <c r="YB23" s="38">
        <v>39.770000228881834</v>
      </c>
      <c r="YC23" s="38">
        <v>44.565160980224611</v>
      </c>
      <c r="YD23" s="38">
        <v>53.036000366210942</v>
      </c>
      <c r="YE23" s="38">
        <v>58.355484313964844</v>
      </c>
      <c r="YF23" s="38">
        <v>57.978065490722656</v>
      </c>
      <c r="YG23" s="38">
        <v>53.881999816894535</v>
      </c>
      <c r="YH23" s="38">
        <v>50.714193725585936</v>
      </c>
      <c r="YI23" s="38">
        <v>42.8</v>
      </c>
      <c r="YJ23" s="38">
        <v>41.894193725585936</v>
      </c>
      <c r="YK23" s="38">
        <v>41.551613235473631</v>
      </c>
      <c r="YL23" s="38">
        <v>35.188571281433106</v>
      </c>
      <c r="YM23" s="38">
        <v>38.97354843139648</v>
      </c>
      <c r="YN23" s="38">
        <v>44.846000366210937</v>
      </c>
      <c r="YO23" s="38">
        <v>51.521290588378903</v>
      </c>
      <c r="YP23" s="38">
        <v>55.57399871826172</v>
      </c>
      <c r="YQ23" s="38">
        <v>61.270321960449216</v>
      </c>
      <c r="YR23" s="38">
        <v>62.001934509277348</v>
      </c>
      <c r="YS23" s="38">
        <v>55.904000549316407</v>
      </c>
      <c r="YT23" s="38">
        <v>45.279354705810547</v>
      </c>
      <c r="YU23" s="38">
        <v>42.560000228881833</v>
      </c>
      <c r="YV23" s="38">
        <v>38.584516372680667</v>
      </c>
      <c r="YW23" s="38">
        <v>35.518709754943849</v>
      </c>
      <c r="YX23" s="38">
        <v>39.900714187622071</v>
      </c>
      <c r="YY23" s="38">
        <v>39.356774215698245</v>
      </c>
      <c r="YZ23" s="38">
        <v>40.117999725341797</v>
      </c>
      <c r="ZA23" s="38">
        <v>48.513548431396487</v>
      </c>
      <c r="ZB23" s="38">
        <v>55.525999450683592</v>
      </c>
      <c r="ZC23" s="38">
        <v>56.346452941894526</v>
      </c>
      <c r="ZD23" s="38">
        <v>57.350968627929689</v>
      </c>
      <c r="ZE23" s="38">
        <v>53.5279997253418</v>
      </c>
      <c r="ZF23" s="38">
        <v>47.723870391845701</v>
      </c>
      <c r="ZG23" s="38">
        <v>39.931999816894532</v>
      </c>
      <c r="ZH23" s="38">
        <v>36.848387107849121</v>
      </c>
      <c r="ZI23" s="38">
        <v>36.523225784301758</v>
      </c>
      <c r="ZJ23" s="38">
        <v>39.305517501831055</v>
      </c>
      <c r="ZK23" s="38">
        <v>39.078064804077151</v>
      </c>
      <c r="ZL23" s="38">
        <v>45.032000274658202</v>
      </c>
      <c r="ZM23" s="38">
        <v>50.412257843017578</v>
      </c>
      <c r="ZN23" s="38">
        <v>54.865999908447264</v>
      </c>
      <c r="ZO23" s="38">
        <v>60.434193725585935</v>
      </c>
      <c r="ZP23" s="38">
        <v>61.543225097656247</v>
      </c>
      <c r="ZQ23" s="38">
        <v>57.055999450683593</v>
      </c>
      <c r="ZR23" s="38">
        <v>50.574839019775389</v>
      </c>
      <c r="ZS23" s="38">
        <v>41.017999725341795</v>
      </c>
      <c r="ZT23" s="38">
        <v>37.63225818634033</v>
      </c>
      <c r="ZU23" s="38">
        <v>33.01032256126404</v>
      </c>
      <c r="ZV23" s="38">
        <v>32.758571453094483</v>
      </c>
      <c r="ZW23" s="38">
        <v>34.543225784301761</v>
      </c>
      <c r="ZX23" s="38">
        <v>40.49000022888184</v>
      </c>
      <c r="ZY23" s="38">
        <v>48.472903137207027</v>
      </c>
      <c r="ZZ23" s="38">
        <v>54.061999816894527</v>
      </c>
      <c r="AAA23" s="38">
        <v>56.741290588378902</v>
      </c>
      <c r="AAB23" s="38">
        <v>56.207096862792966</v>
      </c>
      <c r="AAC23" s="38">
        <v>52.627999725341795</v>
      </c>
      <c r="AAD23" s="38">
        <v>48.182581176757807</v>
      </c>
      <c r="AAE23" s="38">
        <v>43.639999542236325</v>
      </c>
      <c r="AAF23" s="38">
        <v>38.630967941284183</v>
      </c>
      <c r="AAG23" s="38">
        <v>34.647741985321048</v>
      </c>
      <c r="AAH23" s="38">
        <v>40.58214256286621</v>
      </c>
      <c r="AAI23" s="38">
        <v>40.889677352905274</v>
      </c>
      <c r="AAJ23" s="38">
        <v>43.987999725341794</v>
      </c>
      <c r="AAK23" s="38">
        <v>46.301290588378905</v>
      </c>
      <c r="AAL23" s="38">
        <v>53.21000045776367</v>
      </c>
      <c r="AAM23" s="38">
        <v>56.776128234863279</v>
      </c>
      <c r="AAN23" s="38">
        <v>58.343871765136718</v>
      </c>
      <c r="AAO23" s="38">
        <v>56.233999633789061</v>
      </c>
      <c r="AAP23" s="38">
        <v>49.651612548828126</v>
      </c>
      <c r="AAQ23" s="38">
        <v>44.629999542236327</v>
      </c>
      <c r="AAR23" s="38">
        <v>34.961290245056155</v>
      </c>
      <c r="AAS23" s="38">
        <v>37.510322647094725</v>
      </c>
      <c r="AAT23" s="38">
        <v>42.125</v>
      </c>
      <c r="AAU23" s="38">
        <v>41.325160980224609</v>
      </c>
      <c r="AAV23" s="38">
        <v>44.684000091552733</v>
      </c>
      <c r="AAW23" s="38">
        <v>49.094193725585939</v>
      </c>
      <c r="AAX23" s="38">
        <v>54.001999359130863</v>
      </c>
      <c r="AAY23" s="38">
        <v>61.265518188476563</v>
      </c>
      <c r="AAZ23" s="38">
        <v>63.772903137207031</v>
      </c>
    </row>
    <row r="24" spans="2:728" x14ac:dyDescent="0.25">
      <c r="B24" s="37">
        <v>43685</v>
      </c>
      <c r="C24" s="35">
        <v>75.919998168945313</v>
      </c>
      <c r="D24" s="35">
        <v>64.761016845703125</v>
      </c>
      <c r="E24" s="3">
        <v>11.158981323242188</v>
      </c>
      <c r="F24" s="40">
        <v>0.97659403085708618</v>
      </c>
      <c r="H24" t="s">
        <v>506</v>
      </c>
      <c r="I24" t="s">
        <v>507</v>
      </c>
      <c r="J24" s="38">
        <v>60.490001678466797</v>
      </c>
      <c r="K24" s="38">
        <v>145.44999694824219</v>
      </c>
      <c r="L24" s="18"/>
      <c r="M24" s="38">
        <v>30.827096776962279</v>
      </c>
      <c r="N24" s="38">
        <v>40.1</v>
      </c>
      <c r="O24" s="38">
        <v>38.230322647094724</v>
      </c>
      <c r="P24" s="38">
        <v>45.163999633789061</v>
      </c>
      <c r="Q24" s="38">
        <v>54.854193725585937</v>
      </c>
      <c r="R24" s="38">
        <v>58.723998718261718</v>
      </c>
      <c r="S24" s="38">
        <v>59.458709411621093</v>
      </c>
      <c r="T24" s="38">
        <v>60.381934509277343</v>
      </c>
      <c r="U24" s="38">
        <v>52.928000640869143</v>
      </c>
      <c r="V24" s="38">
        <v>48.519354705810542</v>
      </c>
      <c r="W24" s="38">
        <v>37.922000274658203</v>
      </c>
      <c r="X24" s="38">
        <v>38.514839019775394</v>
      </c>
      <c r="Y24" s="38">
        <v>40.001290588378907</v>
      </c>
      <c r="Z24" s="38">
        <v>36.68</v>
      </c>
      <c r="AA24" s="38">
        <v>37.31290313720703</v>
      </c>
      <c r="AB24" s="38">
        <v>44.515999908447263</v>
      </c>
      <c r="AC24" s="38">
        <v>54.203870391845697</v>
      </c>
      <c r="AD24" s="38">
        <v>58.405999450683595</v>
      </c>
      <c r="AE24" s="38">
        <v>59.679356079101566</v>
      </c>
      <c r="AF24" s="38">
        <v>59.191612548828125</v>
      </c>
      <c r="AG24" s="38">
        <v>55.489999999999995</v>
      </c>
      <c r="AH24" s="38">
        <v>44.32709686279297</v>
      </c>
      <c r="AI24" s="38">
        <v>35.43800006866455</v>
      </c>
      <c r="AJ24" s="38">
        <v>25.833548431396483</v>
      </c>
      <c r="AK24" s="38">
        <v>34.694193553924563</v>
      </c>
      <c r="AL24" s="38">
        <v>35.638571281433109</v>
      </c>
      <c r="AM24" s="38">
        <v>34.984516029357913</v>
      </c>
      <c r="AN24" s="38">
        <v>46.063999633789059</v>
      </c>
      <c r="AO24" s="38">
        <v>49.651612548828126</v>
      </c>
      <c r="AP24" s="38">
        <v>54.799999542236328</v>
      </c>
      <c r="AQ24" s="38">
        <v>60.230968627929684</v>
      </c>
      <c r="AR24" s="38">
        <v>61.148387451171871</v>
      </c>
      <c r="AS24" s="38">
        <v>54.914000549316405</v>
      </c>
      <c r="AT24" s="38">
        <v>48.960645294189447</v>
      </c>
      <c r="AU24" s="38">
        <v>40.136000137329106</v>
      </c>
      <c r="AV24" s="38">
        <v>34.165806446075436</v>
      </c>
      <c r="AW24" s="38">
        <v>34.473548431396488</v>
      </c>
      <c r="AX24" s="38">
        <v>41.822857437133791</v>
      </c>
      <c r="AY24" s="38">
        <v>36.064516029357911</v>
      </c>
      <c r="AZ24" s="38">
        <v>42.392000045776371</v>
      </c>
      <c r="BA24" s="38">
        <v>54.308387451171875</v>
      </c>
      <c r="BB24" s="38">
        <v>55.904000549316407</v>
      </c>
      <c r="BC24" s="38">
        <v>60.608387451171879</v>
      </c>
      <c r="BD24" s="38">
        <v>63.273547058105464</v>
      </c>
      <c r="BE24" s="38">
        <v>58.208001098632806</v>
      </c>
      <c r="BF24" s="38">
        <v>48.867742156982416</v>
      </c>
      <c r="BG24" s="38">
        <v>33.536000080108643</v>
      </c>
      <c r="BH24" s="38">
        <v>38.874839019775393</v>
      </c>
      <c r="BI24" s="38">
        <v>33.939354877471921</v>
      </c>
      <c r="BJ24" s="38">
        <v>34.644137954711915</v>
      </c>
      <c r="BK24" s="38">
        <v>34.04967735290527</v>
      </c>
      <c r="BL24" s="38">
        <v>42.296000137329102</v>
      </c>
      <c r="BM24" s="38">
        <v>50.127742156982421</v>
      </c>
      <c r="BN24" s="38">
        <v>60.17</v>
      </c>
      <c r="BO24" s="38">
        <v>61.769678039550783</v>
      </c>
      <c r="BP24" s="38">
        <v>61.670968627929682</v>
      </c>
      <c r="BQ24" s="38">
        <v>56.108000183105467</v>
      </c>
      <c r="BR24" s="38">
        <v>46.841290588378904</v>
      </c>
      <c r="BS24" s="38">
        <v>37.172000045776365</v>
      </c>
      <c r="BT24" s="38">
        <v>22.988386764526368</v>
      </c>
      <c r="BU24" s="38">
        <v>28.899354705810548</v>
      </c>
      <c r="BV24" s="38">
        <v>26.593571281433107</v>
      </c>
      <c r="BW24" s="38">
        <v>40.204516372680665</v>
      </c>
      <c r="BX24" s="38">
        <v>44.588000183105464</v>
      </c>
      <c r="BY24" s="38">
        <v>46.388387451171873</v>
      </c>
      <c r="BZ24" s="38">
        <v>51.848000640869145</v>
      </c>
      <c r="CA24" s="38">
        <v>58.814193725585938</v>
      </c>
      <c r="CB24" s="38">
        <v>58.616774902343749</v>
      </c>
      <c r="CC24" s="38">
        <v>54.41</v>
      </c>
      <c r="CD24" s="38">
        <v>43.328386764526371</v>
      </c>
      <c r="CE24" s="38">
        <v>32.966000022888181</v>
      </c>
      <c r="CF24" s="38">
        <v>27.627741813659668</v>
      </c>
      <c r="CG24" s="38">
        <v>25.641935195922851</v>
      </c>
      <c r="CH24" s="38">
        <v>29.473571453094483</v>
      </c>
      <c r="CI24" s="38">
        <v>29.874838676452637</v>
      </c>
      <c r="CJ24" s="38">
        <v>41.185999908447265</v>
      </c>
      <c r="CK24" s="38">
        <v>48.734193725585939</v>
      </c>
      <c r="CL24" s="38">
        <v>58.843999633789061</v>
      </c>
      <c r="CM24" s="38">
        <v>60.834837646484374</v>
      </c>
      <c r="CN24" s="38">
        <v>58.372903137207032</v>
      </c>
      <c r="CO24" s="38">
        <v>55.748000183105468</v>
      </c>
      <c r="CP24" s="38">
        <v>42.544516372680661</v>
      </c>
      <c r="CQ24" s="38">
        <v>34.246896533966066</v>
      </c>
      <c r="CR24" s="38">
        <v>32.853548345565798</v>
      </c>
      <c r="CS24" s="38">
        <v>30.107096691131591</v>
      </c>
      <c r="CT24" s="38">
        <v>34.744999999999997</v>
      </c>
      <c r="CU24" s="38">
        <v>36.656774215698242</v>
      </c>
      <c r="CV24" s="38">
        <v>44.095999450683593</v>
      </c>
      <c r="CW24" s="38">
        <v>54.703226470947264</v>
      </c>
      <c r="CX24" s="38">
        <v>58.784000549316403</v>
      </c>
      <c r="CY24" s="38">
        <v>61.682581176757807</v>
      </c>
      <c r="CZ24" s="38">
        <v>61.723225097656254</v>
      </c>
      <c r="DA24" s="38">
        <v>56.71400054931641</v>
      </c>
      <c r="DB24" s="38">
        <v>48.809678039550782</v>
      </c>
      <c r="DC24" s="38">
        <v>39.674000320434573</v>
      </c>
      <c r="DD24" s="38">
        <v>31.947741937041283</v>
      </c>
      <c r="DE24" s="38">
        <v>29.247741985321046</v>
      </c>
      <c r="DF24" s="38">
        <v>36.034482841491702</v>
      </c>
      <c r="DG24" s="38">
        <v>40.390322647094727</v>
      </c>
      <c r="DH24" s="38">
        <v>42.361999816894532</v>
      </c>
      <c r="DI24" s="38">
        <v>54.743870391845704</v>
      </c>
      <c r="DJ24" s="38">
        <v>59.312000732421879</v>
      </c>
      <c r="DK24" s="38">
        <v>63.180643920898433</v>
      </c>
      <c r="DL24" s="38">
        <v>66.060643920898428</v>
      </c>
      <c r="DM24" s="38">
        <v>56.24413726806641</v>
      </c>
      <c r="DN24" s="38">
        <v>45.355999450683591</v>
      </c>
      <c r="DO24" s="38">
        <v>39.194000091552738</v>
      </c>
      <c r="DP24" s="38">
        <v>24.991613235473633</v>
      </c>
      <c r="DQ24" s="38">
        <v>15.190321960449218</v>
      </c>
      <c r="DR24" s="38">
        <v>32.259999995231631</v>
      </c>
      <c r="DS24" s="38">
        <v>36.732258186340331</v>
      </c>
      <c r="DT24" s="38">
        <v>46.159999542236328</v>
      </c>
      <c r="DU24" s="38">
        <v>52.996129608154291</v>
      </c>
      <c r="DV24" s="38">
        <v>61.166001281738275</v>
      </c>
      <c r="DW24" s="38">
        <v>60.585162353515628</v>
      </c>
      <c r="DX24" s="38">
        <v>60.590968627929684</v>
      </c>
      <c r="DY24" s="38">
        <v>57.296001281738285</v>
      </c>
      <c r="DZ24" s="38">
        <v>51.898709411621098</v>
      </c>
      <c r="EA24" s="38">
        <v>37.633999862670898</v>
      </c>
      <c r="EB24" s="38">
        <v>41.545806274414062</v>
      </c>
      <c r="EC24" s="38">
        <v>29.346451568603516</v>
      </c>
      <c r="ED24" s="38">
        <v>41.74571418762207</v>
      </c>
      <c r="EE24" s="38">
        <v>41.870967941284178</v>
      </c>
      <c r="EF24" s="38">
        <v>42.397999954223636</v>
      </c>
      <c r="EG24" s="38">
        <v>52.009032745361324</v>
      </c>
      <c r="EH24" s="38">
        <v>56.12</v>
      </c>
      <c r="EI24" s="38">
        <v>60.306452941894534</v>
      </c>
      <c r="EJ24" s="38">
        <v>58.581934509277346</v>
      </c>
      <c r="EK24" s="38">
        <v>55.136001281738281</v>
      </c>
      <c r="EL24" s="38">
        <v>44.733548431396486</v>
      </c>
      <c r="EM24" s="38">
        <v>38.870000228881835</v>
      </c>
      <c r="EN24" s="38">
        <v>29.543870906829834</v>
      </c>
      <c r="EO24" s="38">
        <v>23.284516372680663</v>
      </c>
      <c r="EP24" s="38">
        <v>34.063571453094482</v>
      </c>
      <c r="EQ24" s="38">
        <v>33.503870906829832</v>
      </c>
      <c r="ER24" s="38">
        <v>41.29400032043457</v>
      </c>
      <c r="ES24" s="38">
        <v>46.696129608154294</v>
      </c>
      <c r="ET24" s="38">
        <v>57.266000366210932</v>
      </c>
      <c r="EU24" s="38">
        <v>60.927740783691405</v>
      </c>
      <c r="EV24" s="38">
        <v>60.596774902343753</v>
      </c>
      <c r="EW24" s="38">
        <v>55.615999450683589</v>
      </c>
      <c r="EX24" s="38">
        <v>43.212257843017582</v>
      </c>
      <c r="EY24" s="38">
        <v>36.830000114440921</v>
      </c>
      <c r="EZ24" s="38">
        <v>30.205806446075439</v>
      </c>
      <c r="FA24" s="38">
        <v>21.130322647094729</v>
      </c>
      <c r="FB24" s="38">
        <v>28.927586135864257</v>
      </c>
      <c r="FC24" s="38">
        <v>28.969032402038575</v>
      </c>
      <c r="FD24" s="38">
        <v>36.301999931335452</v>
      </c>
      <c r="FE24" s="38">
        <v>46.974839019775388</v>
      </c>
      <c r="FF24" s="38">
        <v>56.155999450683595</v>
      </c>
      <c r="FG24" s="38">
        <v>66.414837646484372</v>
      </c>
      <c r="FH24" s="38">
        <v>59.214837646484369</v>
      </c>
      <c r="FI24" s="38">
        <v>52.766000366210932</v>
      </c>
      <c r="FJ24" s="38">
        <v>43.711612548828128</v>
      </c>
      <c r="FK24" s="38">
        <v>36.602000160217287</v>
      </c>
      <c r="FL24" s="38">
        <v>29.085161323547364</v>
      </c>
      <c r="FM24" s="38">
        <v>23.516774215698241</v>
      </c>
      <c r="FN24" s="38">
        <v>30.605</v>
      </c>
      <c r="FO24" s="38">
        <v>36.813548431396484</v>
      </c>
      <c r="FP24" s="38">
        <v>42.884000091552736</v>
      </c>
      <c r="FQ24" s="38">
        <v>49.088387451171876</v>
      </c>
      <c r="FR24" s="38">
        <v>54.967999725341798</v>
      </c>
      <c r="FS24" s="38">
        <v>56.967740783691404</v>
      </c>
      <c r="FT24" s="38">
        <v>58.007096862792963</v>
      </c>
      <c r="FU24" s="38">
        <v>54.067999725341792</v>
      </c>
      <c r="FV24" s="38">
        <v>45.767096862792968</v>
      </c>
      <c r="FW24" s="38">
        <v>29.155999965667725</v>
      </c>
      <c r="FX24" s="38">
        <v>33.091612892150877</v>
      </c>
      <c r="FY24" s="38">
        <v>22.622580490112306</v>
      </c>
      <c r="FZ24" s="38">
        <v>34.751428546905515</v>
      </c>
      <c r="GA24" s="38">
        <v>34.520000000000003</v>
      </c>
      <c r="GB24" s="38">
        <v>44.5279997253418</v>
      </c>
      <c r="GC24" s="38">
        <v>54.529032745361327</v>
      </c>
      <c r="GD24" s="38">
        <v>58.796000366210933</v>
      </c>
      <c r="GE24" s="38">
        <v>60.138065490722653</v>
      </c>
      <c r="GF24" s="38">
        <v>65.369678039550777</v>
      </c>
      <c r="GG24" s="38">
        <v>58.718000183105467</v>
      </c>
      <c r="GH24" s="38">
        <v>46.922581176757809</v>
      </c>
      <c r="GI24" s="38">
        <v>38.899999771118161</v>
      </c>
      <c r="GJ24" s="38">
        <v>35.164516029357912</v>
      </c>
      <c r="GK24" s="38">
        <v>28.417419509887694</v>
      </c>
      <c r="GL24" s="38">
        <v>30.785</v>
      </c>
      <c r="GM24" s="38">
        <v>35.96</v>
      </c>
      <c r="GN24" s="38">
        <v>41.384000320434566</v>
      </c>
      <c r="GO24" s="38">
        <v>51.811612548828123</v>
      </c>
      <c r="GP24" s="38">
        <v>53.599999999999994</v>
      </c>
      <c r="GQ24" s="38">
        <v>62.942581176757813</v>
      </c>
      <c r="GR24" s="38">
        <v>62.425806274414057</v>
      </c>
      <c r="GS24" s="38">
        <v>54.709999542236332</v>
      </c>
      <c r="GT24" s="38">
        <v>45.180645294189453</v>
      </c>
      <c r="GU24" s="38">
        <v>32.306000008583069</v>
      </c>
      <c r="GV24" s="38">
        <v>27.569677352905273</v>
      </c>
      <c r="GW24" s="38">
        <v>30.223225784301757</v>
      </c>
      <c r="GX24" s="38">
        <v>30.429655113220214</v>
      </c>
      <c r="GY24" s="38">
        <v>37.005161323547362</v>
      </c>
      <c r="GZ24" s="38">
        <v>43.387999954223631</v>
      </c>
      <c r="HA24" s="38">
        <v>48.890967254638667</v>
      </c>
      <c r="HB24" s="38">
        <v>57.008000183105466</v>
      </c>
      <c r="HC24" s="38">
        <v>63.38967803955078</v>
      </c>
      <c r="HD24" s="38">
        <v>60.793998718261719</v>
      </c>
      <c r="HE24" s="38">
        <v>55.70000091552734</v>
      </c>
      <c r="HF24" s="38">
        <v>46.649678039550778</v>
      </c>
      <c r="HG24" s="38">
        <v>45.296000366210933</v>
      </c>
      <c r="HH24" s="38">
        <v>39.850322647094728</v>
      </c>
      <c r="HI24" s="38">
        <v>42.538709411621092</v>
      </c>
      <c r="HJ24" s="38">
        <v>44.008571624755859</v>
      </c>
      <c r="HK24" s="38">
        <v>40.134839019775391</v>
      </c>
      <c r="HL24" s="38">
        <v>45.848000183105469</v>
      </c>
      <c r="HM24" s="38">
        <v>54.28516098022461</v>
      </c>
      <c r="HN24" s="38">
        <v>60.776000366210937</v>
      </c>
      <c r="HO24" s="38">
        <v>65.84</v>
      </c>
      <c r="HP24" s="38">
        <v>66.043225097656247</v>
      </c>
      <c r="HQ24" s="38">
        <v>60.17</v>
      </c>
      <c r="HR24" s="38">
        <v>49.802581176757812</v>
      </c>
      <c r="HS24" s="38">
        <v>30.03199998855591</v>
      </c>
      <c r="HT24" s="38">
        <v>27.343225784301758</v>
      </c>
      <c r="HU24" s="38">
        <v>34.647741985321048</v>
      </c>
      <c r="HV24" s="38">
        <v>41.353571624755858</v>
      </c>
      <c r="HW24" s="38">
        <v>42.17290313720703</v>
      </c>
      <c r="HX24" s="38">
        <v>47.827586822509765</v>
      </c>
      <c r="HY24" s="38">
        <v>53.129678039550782</v>
      </c>
      <c r="HZ24" s="38">
        <v>56.73800018310547</v>
      </c>
      <c r="IA24" s="38">
        <v>59.6677407836914</v>
      </c>
      <c r="IB24" s="38">
        <v>65.05612823486328</v>
      </c>
      <c r="IC24" s="38">
        <v>57.877999267578119</v>
      </c>
      <c r="ID24" s="38">
        <v>46.092257843017578</v>
      </c>
      <c r="IE24" s="38">
        <v>36.536000137329104</v>
      </c>
      <c r="IF24" s="38">
        <v>32.876774215698241</v>
      </c>
      <c r="IG24" s="38">
        <v>29.712258014678955</v>
      </c>
      <c r="IH24" s="38">
        <v>22.479285812377931</v>
      </c>
      <c r="II24" s="38">
        <v>40.442580490112306</v>
      </c>
      <c r="IJ24" s="38">
        <v>46.411999816894529</v>
      </c>
      <c r="IK24" s="38">
        <v>51.225160980224608</v>
      </c>
      <c r="IL24" s="38">
        <v>56.174000549316403</v>
      </c>
      <c r="IM24" s="38">
        <v>63.743871765136717</v>
      </c>
      <c r="IN24" s="38">
        <v>61.328387451171878</v>
      </c>
      <c r="IO24" s="38">
        <v>58.502000732421877</v>
      </c>
      <c r="IP24" s="38">
        <v>48.513548431396487</v>
      </c>
      <c r="IQ24" s="38">
        <v>41.312000045776365</v>
      </c>
      <c r="IR24" s="38">
        <v>27.482580490112305</v>
      </c>
      <c r="IS24" s="38">
        <v>28.521935539245604</v>
      </c>
      <c r="IT24" s="38">
        <v>39.975862045288082</v>
      </c>
      <c r="IU24" s="38">
        <v>39.745806274414065</v>
      </c>
      <c r="IV24" s="38">
        <v>47.36600036621094</v>
      </c>
      <c r="IW24" s="38">
        <v>51.707096862792966</v>
      </c>
      <c r="IX24" s="38">
        <v>61.23800018310547</v>
      </c>
      <c r="IY24" s="38">
        <v>64.74258117675781</v>
      </c>
      <c r="IZ24" s="38">
        <v>63.267740783691409</v>
      </c>
      <c r="JA24" s="38">
        <v>58.741999816894534</v>
      </c>
      <c r="JB24" s="38">
        <v>49.11741882324219</v>
      </c>
      <c r="JC24" s="38">
        <v>42.842000045776366</v>
      </c>
      <c r="JD24" s="38">
        <v>19.777418823242186</v>
      </c>
      <c r="JE24" s="38">
        <v>42.364516372680662</v>
      </c>
      <c r="JF24" s="38">
        <v>37.4</v>
      </c>
      <c r="JG24" s="38">
        <v>46.330321960449218</v>
      </c>
      <c r="JH24" s="38">
        <v>48.992000274658203</v>
      </c>
      <c r="JI24" s="38">
        <v>59.685162353515622</v>
      </c>
      <c r="JJ24" s="38">
        <v>59.461999816894533</v>
      </c>
      <c r="JK24" s="38">
        <v>59.618261108398436</v>
      </c>
      <c r="JL24" s="38">
        <v>61.345806274414059</v>
      </c>
      <c r="JM24" s="38">
        <v>56.306001281738276</v>
      </c>
      <c r="JN24" s="38">
        <v>48.210000305175782</v>
      </c>
      <c r="JO24" s="38">
        <v>37.111999931335447</v>
      </c>
      <c r="JP24" s="38">
        <v>29.956129093170166</v>
      </c>
      <c r="JQ24" s="38">
        <v>25.410714187622069</v>
      </c>
      <c r="JR24" s="38">
        <v>31.535000014305115</v>
      </c>
      <c r="JS24" s="38">
        <v>36.062857093811033</v>
      </c>
      <c r="JT24" s="38">
        <v>41.959999771118163</v>
      </c>
      <c r="JU24" s="38">
        <v>50.545806274414062</v>
      </c>
      <c r="JV24" s="38">
        <v>56.480000000000004</v>
      </c>
      <c r="JW24" s="38">
        <v>61.090321960449216</v>
      </c>
      <c r="JX24" s="38">
        <v>61.456128234863279</v>
      </c>
      <c r="JY24" s="38">
        <v>55.951999816894528</v>
      </c>
      <c r="JZ24" s="38">
        <v>43.775484313964846</v>
      </c>
      <c r="KA24" s="38">
        <v>36.692000160217283</v>
      </c>
      <c r="KB24" s="38">
        <v>36.412903137207032</v>
      </c>
      <c r="KC24" s="38">
        <v>33.23677421569824</v>
      </c>
      <c r="KD24" s="38">
        <v>37.933571624755857</v>
      </c>
      <c r="KE24" s="38">
        <v>44.350321960449222</v>
      </c>
      <c r="KF24" s="38">
        <v>46.693999633789062</v>
      </c>
      <c r="KG24" s="38">
        <v>53.135484313964838</v>
      </c>
      <c r="KH24" s="38">
        <v>60.36800109863281</v>
      </c>
      <c r="KI24" s="38">
        <v>62.483871765136719</v>
      </c>
      <c r="KJ24" s="38">
        <v>60.550321960449217</v>
      </c>
      <c r="KK24" s="38">
        <v>55.110713500976559</v>
      </c>
      <c r="KL24" s="38">
        <v>46.953845520019527</v>
      </c>
      <c r="KM24" s="38">
        <v>41.047999954223634</v>
      </c>
      <c r="KN24" s="38">
        <v>30.19419355392456</v>
      </c>
      <c r="KO24" s="38">
        <v>33.422580661773679</v>
      </c>
      <c r="KP24" s="38">
        <v>37.94</v>
      </c>
      <c r="KQ24" s="38">
        <v>45.366451568603516</v>
      </c>
      <c r="KR24" s="38">
        <v>48.554000091552737</v>
      </c>
      <c r="KS24" s="38">
        <v>55.417418823242187</v>
      </c>
      <c r="KT24" s="38">
        <v>60.458001098632806</v>
      </c>
      <c r="KU24" s="38">
        <v>60.962581176757809</v>
      </c>
      <c r="KV24" s="38">
        <v>62.815999450683591</v>
      </c>
      <c r="KW24" s="38">
        <v>57.943999633789062</v>
      </c>
      <c r="KX24" s="38">
        <v>46.266451568603514</v>
      </c>
      <c r="KY24" s="38">
        <v>33.871999931335452</v>
      </c>
      <c r="KZ24" s="38">
        <v>31.959354839920998</v>
      </c>
      <c r="LA24" s="38">
        <v>40.814193725585938</v>
      </c>
      <c r="LB24" s="38">
        <v>30.540714359283449</v>
      </c>
      <c r="LC24" s="38">
        <v>37.423225784301756</v>
      </c>
      <c r="LD24" s="38">
        <v>38.696000137329101</v>
      </c>
      <c r="LE24" s="38">
        <v>48.687742156982424</v>
      </c>
      <c r="LF24" s="38">
        <v>54.998000640869137</v>
      </c>
      <c r="LG24" s="38">
        <v>58.576128234863276</v>
      </c>
      <c r="LH24" s="38">
        <v>59.272903137207031</v>
      </c>
      <c r="LI24" s="38">
        <v>55.603999633789059</v>
      </c>
      <c r="LJ24" s="38">
        <v>42.225160980224608</v>
      </c>
      <c r="LK24" s="38">
        <v>26.107999954223633</v>
      </c>
      <c r="LL24" s="38">
        <v>40.320645294189454</v>
      </c>
      <c r="LM24" s="38">
        <v>39.327742156982424</v>
      </c>
      <c r="LN24" s="38">
        <v>36.185000000000002</v>
      </c>
      <c r="LO24" s="38">
        <v>37.38838710784912</v>
      </c>
      <c r="LP24" s="38">
        <v>41.438000183105473</v>
      </c>
      <c r="LQ24" s="38">
        <v>53.210967254638675</v>
      </c>
      <c r="LR24" s="38">
        <v>58.651999816894531</v>
      </c>
      <c r="LS24" s="38">
        <v>61.020643920898436</v>
      </c>
      <c r="LT24" s="38">
        <v>57.705162353515625</v>
      </c>
      <c r="LU24" s="38">
        <v>59.414000549316405</v>
      </c>
      <c r="LV24" s="38">
        <v>49.912903137207032</v>
      </c>
      <c r="LW24" s="38">
        <v>38.905999679565426</v>
      </c>
      <c r="LX24" s="38">
        <v>40.994193725585937</v>
      </c>
      <c r="LY24" s="38">
        <v>38.967742156982425</v>
      </c>
      <c r="LZ24" s="38">
        <v>40.164285812377926</v>
      </c>
      <c r="MA24" s="38">
        <v>40.912903137207032</v>
      </c>
      <c r="MB24" s="38">
        <v>47.755999908447265</v>
      </c>
      <c r="MC24" s="38">
        <v>52.740645294189449</v>
      </c>
      <c r="MD24" s="38">
        <v>53.312000274658203</v>
      </c>
      <c r="ME24" s="38">
        <v>62.489678039550782</v>
      </c>
      <c r="MF24" s="38">
        <v>65.149031372070311</v>
      </c>
      <c r="MG24" s="38">
        <v>53.797999725341796</v>
      </c>
      <c r="MH24" s="38">
        <v>46.626451568603514</v>
      </c>
      <c r="MI24" s="38">
        <v>41.078000183105466</v>
      </c>
      <c r="MJ24" s="38">
        <v>32.377419338226318</v>
      </c>
      <c r="MK24" s="38">
        <v>31.994193548560144</v>
      </c>
      <c r="ML24" s="38">
        <v>38.554482498168944</v>
      </c>
      <c r="MM24" s="38">
        <v>41.03483901977539</v>
      </c>
      <c r="MN24" s="38">
        <v>45.032000274658202</v>
      </c>
      <c r="MO24" s="38">
        <v>53.861290588378907</v>
      </c>
      <c r="MP24" s="38">
        <v>60.638001098632813</v>
      </c>
      <c r="MQ24" s="38">
        <v>60.596774902343753</v>
      </c>
      <c r="MR24" s="38">
        <v>60.776774902343746</v>
      </c>
      <c r="MS24" s="38">
        <v>55.556000366210938</v>
      </c>
      <c r="MT24" s="38">
        <v>47.84</v>
      </c>
      <c r="MU24" s="38">
        <v>38.426000137329098</v>
      </c>
      <c r="MV24" s="38">
        <v>35.704516029357912</v>
      </c>
      <c r="MW24" s="38">
        <v>25.229677352905274</v>
      </c>
      <c r="MX24" s="38">
        <v>29.640714359283447</v>
      </c>
      <c r="MY24" s="38">
        <v>36.865806617736816</v>
      </c>
      <c r="MZ24" s="38">
        <v>49.405999450683595</v>
      </c>
      <c r="NA24" s="38">
        <v>52.79870941162109</v>
      </c>
      <c r="NB24" s="38">
        <v>58.291999816894531</v>
      </c>
      <c r="NC24" s="38">
        <v>66.542581176757807</v>
      </c>
      <c r="ND24" s="38">
        <v>62.065806274414058</v>
      </c>
      <c r="NE24" s="38">
        <v>55.861999816894532</v>
      </c>
      <c r="NF24" s="38">
        <v>46.705999450683592</v>
      </c>
      <c r="NG24" s="38">
        <v>32.905999994277956</v>
      </c>
      <c r="NH24" s="38">
        <v>39.316128921508792</v>
      </c>
      <c r="NI24" s="38">
        <v>30.80967743873596</v>
      </c>
      <c r="NJ24" s="38">
        <v>27.024285812377929</v>
      </c>
      <c r="NK24" s="38">
        <v>41.058064804077148</v>
      </c>
      <c r="NL24" s="38">
        <v>49.694000549316407</v>
      </c>
      <c r="NM24" s="38">
        <v>55.707740783691406</v>
      </c>
      <c r="NN24" s="38">
        <v>59.37199981689453</v>
      </c>
      <c r="NO24" s="38">
        <v>60.480643920898437</v>
      </c>
      <c r="NP24" s="38">
        <v>62.965806274414064</v>
      </c>
      <c r="NQ24" s="38">
        <v>54.33199981689453</v>
      </c>
      <c r="NR24" s="38">
        <v>44.629032745361329</v>
      </c>
      <c r="NS24" s="38">
        <v>29.233999977111818</v>
      </c>
      <c r="NT24" s="38">
        <v>31.692258057594298</v>
      </c>
      <c r="NU24" s="38"/>
      <c r="NV24" s="38">
        <v>37.155714187622067</v>
      </c>
      <c r="NW24" s="38">
        <v>37.411612892150877</v>
      </c>
      <c r="NX24" s="38">
        <v>43.903999633789063</v>
      </c>
      <c r="NY24" s="38">
        <v>49.85483901977539</v>
      </c>
      <c r="NZ24" s="38">
        <v>58.178000183105468</v>
      </c>
      <c r="OA24" s="38">
        <v>58.158065490722656</v>
      </c>
      <c r="OB24" s="38">
        <v>60.323871765136715</v>
      </c>
      <c r="OC24" s="38">
        <v>54.145999908447266</v>
      </c>
      <c r="OD24" s="38">
        <v>47.096773529052733</v>
      </c>
      <c r="OE24" s="38">
        <v>41.210000228881839</v>
      </c>
      <c r="OF24" s="38">
        <v>35.181935539245607</v>
      </c>
      <c r="OG24" s="38">
        <v>37.074838676452636</v>
      </c>
      <c r="OH24" s="38">
        <v>33.135862045288086</v>
      </c>
      <c r="OI24" s="38">
        <v>37.249032402038573</v>
      </c>
      <c r="OJ24" s="38">
        <v>46.652000274658207</v>
      </c>
      <c r="OK24" s="38">
        <v>53.925160980224604</v>
      </c>
      <c r="OL24" s="38">
        <v>60.986001281738282</v>
      </c>
      <c r="OM24" s="38">
        <v>59.272903137207031</v>
      </c>
      <c r="ON24" s="38">
        <v>58.18709686279297</v>
      </c>
      <c r="OO24" s="38">
        <v>51.410000457763672</v>
      </c>
      <c r="OP24" s="38">
        <v>42.817419509887699</v>
      </c>
      <c r="OQ24" s="38">
        <v>38.926666336059569</v>
      </c>
      <c r="OR24" s="38">
        <v>28.016774215698241</v>
      </c>
      <c r="OS24" s="38">
        <v>28.359354705810546</v>
      </c>
      <c r="OT24" s="38">
        <v>36.782857093811032</v>
      </c>
      <c r="OU24" s="38">
        <v>40.78516098022461</v>
      </c>
      <c r="OV24" s="38">
        <v>50.737999725341794</v>
      </c>
      <c r="OW24" s="38">
        <v>56.445162353515627</v>
      </c>
      <c r="OX24" s="38">
        <v>59.39599945068359</v>
      </c>
      <c r="OY24" s="38">
        <v>65.108387451171865</v>
      </c>
      <c r="OZ24" s="38">
        <v>62.768387451171876</v>
      </c>
      <c r="PA24" s="38">
        <v>55.406001281738284</v>
      </c>
      <c r="PB24" s="38">
        <v>49.454193725585938</v>
      </c>
      <c r="PC24" s="38">
        <v>39.188000183105466</v>
      </c>
      <c r="PD24" s="38">
        <v>39.513548431396487</v>
      </c>
      <c r="PE24" s="38">
        <v>35.559354705810549</v>
      </c>
      <c r="PF24" s="38">
        <v>30.997142820358278</v>
      </c>
      <c r="PG24" s="38">
        <v>39.681935195922854</v>
      </c>
      <c r="PH24" s="38">
        <v>49.141999359130864</v>
      </c>
      <c r="PI24" s="38">
        <v>51.143870391845702</v>
      </c>
      <c r="PJ24" s="38">
        <v>60.037999267578122</v>
      </c>
      <c r="PK24" s="38">
        <v>62.425806274414057</v>
      </c>
      <c r="PL24" s="38">
        <v>64.585806274414068</v>
      </c>
      <c r="PM24" s="38">
        <v>58.419089660644531</v>
      </c>
      <c r="PN24" s="38">
        <v>45.697418823242188</v>
      </c>
      <c r="PO24" s="38">
        <v>32.078000000715257</v>
      </c>
      <c r="PP24" s="38">
        <v>34.247096691131588</v>
      </c>
      <c r="PQ24" s="38">
        <v>34.909032402038576</v>
      </c>
      <c r="PR24" s="38">
        <v>36.570714187622073</v>
      </c>
      <c r="PS24" s="38">
        <v>37.429032402038573</v>
      </c>
      <c r="PT24" s="38">
        <v>49.712000274658202</v>
      </c>
      <c r="PU24" s="38">
        <v>54.198064117431642</v>
      </c>
      <c r="PV24" s="38">
        <v>58.346000366210937</v>
      </c>
      <c r="PW24" s="38">
        <v>61.589678039550776</v>
      </c>
      <c r="PX24" s="38">
        <v>61.659356079101556</v>
      </c>
      <c r="PY24" s="38">
        <v>59.443998718261717</v>
      </c>
      <c r="PZ24" s="38">
        <v>50.03483901977539</v>
      </c>
      <c r="QA24" s="38">
        <v>36.092000045776366</v>
      </c>
      <c r="QB24" s="38">
        <v>32.72</v>
      </c>
      <c r="QC24" s="38">
        <v>21.112903137207031</v>
      </c>
      <c r="QD24" s="38">
        <v>33.837241420745848</v>
      </c>
      <c r="QE24" s="38">
        <v>41.452903137207031</v>
      </c>
      <c r="QF24" s="38">
        <v>47.924000091552735</v>
      </c>
      <c r="QG24" s="38">
        <v>58.381999816894535</v>
      </c>
      <c r="QH24" s="38">
        <v>60.698000183105464</v>
      </c>
      <c r="QI24" s="38">
        <v>63.047096862792969</v>
      </c>
      <c r="QJ24" s="38">
        <v>61.903225097656247</v>
      </c>
      <c r="QK24" s="38">
        <v>56.558000183105463</v>
      </c>
      <c r="QL24" s="38">
        <v>42.910322647094731</v>
      </c>
      <c r="QM24" s="38">
        <v>35.126000022888185</v>
      </c>
      <c r="QN24" s="38">
        <v>31.965161291360854</v>
      </c>
      <c r="QO24" s="38">
        <v>35.646451568603517</v>
      </c>
      <c r="QP24" s="38">
        <v>41.244285812377932</v>
      </c>
      <c r="QQ24" s="38">
        <v>39.252257843017574</v>
      </c>
      <c r="QR24" s="38">
        <v>49.033999633789065</v>
      </c>
      <c r="QS24" s="38">
        <v>58.024515686035159</v>
      </c>
      <c r="QT24" s="38">
        <v>63.133998718261722</v>
      </c>
      <c r="QU24" s="38">
        <v>61.909031372070316</v>
      </c>
      <c r="QV24" s="38">
        <v>63.807740783691401</v>
      </c>
      <c r="QW24" s="38">
        <v>58.592000732421873</v>
      </c>
      <c r="QX24" s="38">
        <v>46.620645294189451</v>
      </c>
      <c r="QY24" s="38">
        <v>39.998000183105468</v>
      </c>
      <c r="QZ24" s="38">
        <v>35.402580490112307</v>
      </c>
      <c r="RA24" s="38">
        <v>33.654838676452634</v>
      </c>
      <c r="RB24" s="38">
        <v>42.131428375244141</v>
      </c>
      <c r="RC24" s="38">
        <v>42.422580490112303</v>
      </c>
      <c r="RD24" s="38">
        <v>46.202000274658204</v>
      </c>
      <c r="RE24" s="38">
        <v>50.389032745361327</v>
      </c>
      <c r="RF24" s="38">
        <v>58.592000732421873</v>
      </c>
      <c r="RG24" s="38">
        <v>60.945162353515627</v>
      </c>
      <c r="RH24" s="38">
        <v>58.239356079101562</v>
      </c>
      <c r="RI24" s="38">
        <v>54.11600036621094</v>
      </c>
      <c r="RJ24" s="38">
        <v>48.136129608154292</v>
      </c>
      <c r="RK24" s="38">
        <v>37.790000228881837</v>
      </c>
      <c r="RL24" s="38">
        <v>31.1</v>
      </c>
      <c r="RM24" s="38">
        <v>29.84</v>
      </c>
      <c r="RN24" s="38">
        <v>30.662857179641723</v>
      </c>
      <c r="RO24" s="38">
        <v>36.650967597961426</v>
      </c>
      <c r="RP24" s="38">
        <v>43.44199981689453</v>
      </c>
      <c r="RQ24" s="38">
        <v>53.61161254882812</v>
      </c>
      <c r="RR24" s="38">
        <v>60.295999450683595</v>
      </c>
      <c r="RS24" s="38">
        <v>64.347740783691407</v>
      </c>
      <c r="RT24" s="38">
        <v>63.261934509277339</v>
      </c>
      <c r="RU24" s="38">
        <v>54.439999542236329</v>
      </c>
      <c r="RV24" s="38">
        <v>44.536129608154297</v>
      </c>
      <c r="RW24" s="38">
        <v>37.675999908447267</v>
      </c>
      <c r="RX24" s="38">
        <v>34.816129093170169</v>
      </c>
      <c r="RY24" s="38">
        <v>32.156774194240569</v>
      </c>
      <c r="RZ24" s="38">
        <v>38.20689636230469</v>
      </c>
      <c r="SA24" s="38">
        <v>40.419354705810548</v>
      </c>
      <c r="SB24" s="38">
        <v>45.805999450683593</v>
      </c>
      <c r="SC24" s="38">
        <v>53.512903137207033</v>
      </c>
      <c r="SD24" s="38">
        <v>58.898000183105466</v>
      </c>
      <c r="SE24" s="38">
        <v>58.866452941894529</v>
      </c>
      <c r="SF24" s="38">
        <v>62.640643920898441</v>
      </c>
      <c r="SG24" s="38">
        <v>54.746000366210936</v>
      </c>
      <c r="SH24" s="38">
        <v>46.423226470947263</v>
      </c>
      <c r="SI24" s="38">
        <v>41.959999771118163</v>
      </c>
      <c r="SJ24" s="38">
        <v>39.449677352905276</v>
      </c>
      <c r="SK24" s="38">
        <v>41.150967941284179</v>
      </c>
      <c r="SL24" s="38">
        <v>38.287142562866208</v>
      </c>
      <c r="SM24" s="38">
        <v>39.769032058715823</v>
      </c>
      <c r="SN24" s="38">
        <v>45.613999633789064</v>
      </c>
      <c r="SO24" s="38">
        <v>51.469032745361332</v>
      </c>
      <c r="SP24" s="38">
        <v>61.100000915527346</v>
      </c>
      <c r="SQ24" s="38">
        <v>59</v>
      </c>
      <c r="SR24" s="38">
        <v>62.367740783691403</v>
      </c>
      <c r="SS24" s="38">
        <v>57.458000183105469</v>
      </c>
      <c r="ST24" s="38">
        <v>45.122581176757812</v>
      </c>
      <c r="SU24" s="38">
        <v>38.491999816894534</v>
      </c>
      <c r="SV24" s="38">
        <v>34.12516132354736</v>
      </c>
      <c r="SW24" s="38">
        <v>37.742580490112303</v>
      </c>
      <c r="SX24" s="38">
        <v>36.32</v>
      </c>
      <c r="SY24" s="38">
        <v>35.06</v>
      </c>
      <c r="SZ24" s="38">
        <v>40.994000091552735</v>
      </c>
      <c r="TA24" s="38">
        <v>55.899356079101565</v>
      </c>
      <c r="TB24" s="38">
        <v>58.412000732421873</v>
      </c>
      <c r="TC24" s="38">
        <v>61.357418823242185</v>
      </c>
      <c r="TD24" s="38">
        <v>60.225162353515628</v>
      </c>
      <c r="TE24" s="38">
        <v>57.14599945068359</v>
      </c>
      <c r="TF24" s="38">
        <v>52.177418823242192</v>
      </c>
      <c r="TG24" s="38">
        <v>47.564000091552735</v>
      </c>
      <c r="TH24" s="38">
        <v>39.350967941284182</v>
      </c>
      <c r="TI24" s="38">
        <v>39.74</v>
      </c>
      <c r="TJ24" s="38">
        <v>41.006428375244141</v>
      </c>
      <c r="TK24" s="38">
        <v>40.814193725585938</v>
      </c>
      <c r="TL24" s="38">
        <v>50.792000274658207</v>
      </c>
      <c r="TM24" s="38">
        <v>54.134193725585938</v>
      </c>
      <c r="TN24" s="38">
        <v>58.064000549316404</v>
      </c>
      <c r="TO24" s="38">
        <v>63.198065490722655</v>
      </c>
      <c r="TP24" s="38">
        <v>62.170321960449215</v>
      </c>
      <c r="TQ24" s="38">
        <v>59.660000915527341</v>
      </c>
      <c r="TR24" s="38">
        <v>52.270321960449223</v>
      </c>
      <c r="TS24" s="38">
        <v>35.767999839782718</v>
      </c>
      <c r="TT24" s="38">
        <v>37.318709754943846</v>
      </c>
      <c r="TU24" s="38">
        <v>29.83419355392456</v>
      </c>
      <c r="TV24" s="38">
        <v>42.154482498168946</v>
      </c>
      <c r="TW24" s="38">
        <v>38.410322647094723</v>
      </c>
      <c r="TX24" s="38">
        <v>48.031999816894526</v>
      </c>
      <c r="TY24" s="38">
        <v>57.896774902343751</v>
      </c>
      <c r="TZ24" s="38">
        <v>64.153999633789056</v>
      </c>
      <c r="UA24" s="38">
        <v>65.584515686035161</v>
      </c>
      <c r="UB24" s="38">
        <v>70.972903137207027</v>
      </c>
      <c r="UC24" s="38">
        <v>56.76199981689453</v>
      </c>
      <c r="UD24" s="38">
        <v>49.181290588378907</v>
      </c>
      <c r="UE24" s="38">
        <v>41.132000045776365</v>
      </c>
      <c r="UF24" s="38">
        <v>37.667096862792967</v>
      </c>
      <c r="UG24" s="38">
        <v>36.453548431396484</v>
      </c>
      <c r="UH24" s="38">
        <v>36.615714187622068</v>
      </c>
      <c r="UI24" s="38">
        <v>43.746451568603518</v>
      </c>
      <c r="UJ24" s="38">
        <v>52.44199981689453</v>
      </c>
      <c r="UK24" s="38">
        <v>57.391612548828121</v>
      </c>
      <c r="UL24" s="38">
        <v>62.46200073242187</v>
      </c>
      <c r="UM24" s="38">
        <v>62.367740783691403</v>
      </c>
      <c r="UN24" s="38">
        <v>62.512903137207033</v>
      </c>
      <c r="UO24" s="38">
        <v>56.534000549316403</v>
      </c>
      <c r="UP24" s="38">
        <v>46.504515686035155</v>
      </c>
      <c r="UQ24" s="38">
        <v>35.666000022888184</v>
      </c>
      <c r="UR24" s="38">
        <v>40.33225784301758</v>
      </c>
      <c r="US24" s="38">
        <v>31.2045161151886</v>
      </c>
      <c r="UT24" s="38">
        <v>34.436428546905518</v>
      </c>
      <c r="UU24" s="38">
        <v>37.225806617736815</v>
      </c>
      <c r="UV24" s="38">
        <v>43.83800064086914</v>
      </c>
      <c r="UW24" s="38">
        <v>54.53483901977539</v>
      </c>
      <c r="UX24" s="38">
        <v>58.969999084472654</v>
      </c>
      <c r="UY24" s="38">
        <v>59.551612548828125</v>
      </c>
      <c r="UZ24" s="38">
        <v>58.425162353515624</v>
      </c>
      <c r="VA24" s="38">
        <v>57.242000732421872</v>
      </c>
      <c r="VB24" s="38">
        <v>47.294193725585934</v>
      </c>
      <c r="VC24" s="38">
        <v>28.429999885559081</v>
      </c>
      <c r="VD24" s="38">
        <v>38.555483627319333</v>
      </c>
      <c r="VE24" s="38">
        <v>33.799999999999997</v>
      </c>
      <c r="VF24" s="38">
        <v>31.980714285522698</v>
      </c>
      <c r="VG24" s="38">
        <v>32.249677417278292</v>
      </c>
      <c r="VH24" s="38">
        <v>46.820000457763669</v>
      </c>
      <c r="VI24" s="38">
        <v>51.44</v>
      </c>
      <c r="VJ24" s="38">
        <v>58.412000732421873</v>
      </c>
      <c r="VK24" s="38">
        <v>60.840643920898437</v>
      </c>
      <c r="VL24" s="38">
        <v>64.063225097656243</v>
      </c>
      <c r="VM24" s="38">
        <v>56.276000366210937</v>
      </c>
      <c r="VN24" s="38">
        <v>47.038709411621092</v>
      </c>
      <c r="VO24" s="38">
        <v>41.599999771118163</v>
      </c>
      <c r="VP24" s="38">
        <v>34.80451620101929</v>
      </c>
      <c r="VQ24" s="38">
        <v>30.763225784301756</v>
      </c>
      <c r="VR24" s="38">
        <v>34.737241420745846</v>
      </c>
      <c r="VS24" s="38">
        <v>40.285806274414064</v>
      </c>
      <c r="VT24" s="38">
        <v>41.99</v>
      </c>
      <c r="VU24" s="38">
        <v>52.043870391845701</v>
      </c>
      <c r="VV24" s="38">
        <v>53.468000640869136</v>
      </c>
      <c r="VW24" s="38">
        <v>58.489031372070315</v>
      </c>
      <c r="VX24" s="38">
        <v>58.610968627929687</v>
      </c>
      <c r="VY24" s="38">
        <v>52.478000640869141</v>
      </c>
      <c r="VZ24" s="38">
        <v>43.130967941284183</v>
      </c>
      <c r="WA24" s="38">
        <v>38.504000320434571</v>
      </c>
      <c r="WB24" s="38">
        <v>28.574193382263182</v>
      </c>
      <c r="WC24" s="38">
        <v>30.037419338226318</v>
      </c>
      <c r="WD24" s="38">
        <v>32.758571453094483</v>
      </c>
      <c r="WE24" s="38">
        <v>35.983225784301759</v>
      </c>
      <c r="WF24" s="38">
        <v>44.155999908447264</v>
      </c>
      <c r="WG24" s="38">
        <v>55.835484313964841</v>
      </c>
      <c r="WH24" s="38">
        <v>58.268000183105471</v>
      </c>
      <c r="WI24" s="38">
        <v>62.965806274414064</v>
      </c>
      <c r="WJ24" s="38">
        <v>59.644515686035156</v>
      </c>
      <c r="WK24" s="38">
        <v>55.49600128173828</v>
      </c>
      <c r="WL24" s="38">
        <v>49.384515686035158</v>
      </c>
      <c r="WM24" s="38">
        <v>37.346000137329099</v>
      </c>
      <c r="WN24" s="38">
        <v>32.133548388481138</v>
      </c>
      <c r="WO24" s="38">
        <v>37.098064460754394</v>
      </c>
      <c r="WP24" s="38">
        <v>41.861428375244138</v>
      </c>
      <c r="WQ24" s="38">
        <v>39.838709411621096</v>
      </c>
      <c r="WR24" s="38">
        <v>45.59</v>
      </c>
      <c r="WS24" s="38">
        <v>55.266452941894528</v>
      </c>
      <c r="WT24" s="38">
        <v>56.269999084472659</v>
      </c>
      <c r="WU24" s="38">
        <v>56.851612548828129</v>
      </c>
      <c r="WV24" s="38">
        <v>60.091612548828124</v>
      </c>
      <c r="WW24" s="38">
        <v>58.879999084472658</v>
      </c>
      <c r="WX24" s="38">
        <v>47.381290588378903</v>
      </c>
      <c r="WY24" s="38">
        <v>39.967999954223629</v>
      </c>
      <c r="WZ24" s="38">
        <v>29.898064460754394</v>
      </c>
      <c r="XA24" s="38">
        <v>33.515483798980711</v>
      </c>
      <c r="XB24" s="38">
        <v>33.658571453094481</v>
      </c>
      <c r="XC24" s="38">
        <v>37.998064804077146</v>
      </c>
      <c r="XD24" s="38">
        <v>44.936000366210934</v>
      </c>
      <c r="XE24" s="38">
        <v>54.134193725585938</v>
      </c>
      <c r="XF24" s="38">
        <v>56.36600036621094</v>
      </c>
      <c r="XG24" s="38">
        <v>62.030968627929681</v>
      </c>
      <c r="XH24" s="38">
        <v>58.221934509277347</v>
      </c>
      <c r="XI24" s="38">
        <v>53.768000183105471</v>
      </c>
      <c r="XJ24" s="38">
        <v>46.969032745361325</v>
      </c>
      <c r="XK24" s="38">
        <v>34.226000022888186</v>
      </c>
      <c r="XL24" s="38">
        <v>34.97870975494385</v>
      </c>
      <c r="XM24" s="38">
        <v>27.726451568603515</v>
      </c>
      <c r="XN24" s="38">
        <v>40.025517501831054</v>
      </c>
      <c r="XO24" s="38">
        <v>36.099354705810548</v>
      </c>
      <c r="XP24" s="38">
        <v>45.259999542236329</v>
      </c>
      <c r="XQ24" s="38">
        <v>48.420645294189455</v>
      </c>
      <c r="XR24" s="38">
        <v>57.079999084472654</v>
      </c>
      <c r="XS24" s="38">
        <v>56.003871765136722</v>
      </c>
      <c r="XT24" s="38">
        <v>59.92322509765625</v>
      </c>
      <c r="XU24" s="38">
        <v>53.396000366210941</v>
      </c>
      <c r="XV24" s="38">
        <v>42.829032058715818</v>
      </c>
      <c r="XW24" s="38">
        <v>32.209999992847443</v>
      </c>
      <c r="XX24" s="38">
        <v>32.133548388481138</v>
      </c>
      <c r="XY24" s="38">
        <v>36.801935539245605</v>
      </c>
      <c r="XZ24" s="38">
        <v>38.711428375244139</v>
      </c>
      <c r="YA24" s="38">
        <v>36.703225784301758</v>
      </c>
      <c r="YB24" s="38">
        <v>39.835999908447263</v>
      </c>
      <c r="YC24" s="38">
        <v>50.708387451171873</v>
      </c>
      <c r="YD24" s="38">
        <v>63.355999450683598</v>
      </c>
      <c r="YE24" s="38">
        <v>61.601290588378902</v>
      </c>
      <c r="YF24" s="38">
        <v>61.328387451171878</v>
      </c>
      <c r="YG24" s="38">
        <v>56.198000183105464</v>
      </c>
      <c r="YH24" s="38">
        <v>49.256773529052737</v>
      </c>
      <c r="YI24" s="38">
        <v>36.505999908447265</v>
      </c>
      <c r="YJ24" s="38">
        <v>32.330967748165129</v>
      </c>
      <c r="YK24" s="38">
        <v>42.033548431396483</v>
      </c>
      <c r="YL24" s="38">
        <v>33.61357145309448</v>
      </c>
      <c r="YM24" s="38">
        <v>39.571613235473635</v>
      </c>
      <c r="YN24" s="38">
        <v>46.202000274658204</v>
      </c>
      <c r="YO24" s="38">
        <v>58.454193725585938</v>
      </c>
      <c r="YP24" s="38">
        <v>57.82399871826172</v>
      </c>
      <c r="YQ24" s="38">
        <v>62.785806274414057</v>
      </c>
      <c r="YR24" s="38">
        <v>59.934837646484375</v>
      </c>
      <c r="YS24" s="38">
        <v>58.130000915527347</v>
      </c>
      <c r="YT24" s="38">
        <v>48.565806274414058</v>
      </c>
      <c r="YU24" s="38">
        <v>41.81</v>
      </c>
      <c r="YV24" s="38">
        <v>40.518064804077149</v>
      </c>
      <c r="YW24" s="38">
        <v>37.249032402038573</v>
      </c>
      <c r="YX24" s="38">
        <v>39.437857437133786</v>
      </c>
      <c r="YY24" s="38">
        <v>41.516774215698241</v>
      </c>
      <c r="YZ24" s="38">
        <v>46.094000549316405</v>
      </c>
      <c r="ZA24" s="38">
        <v>56.549678039550784</v>
      </c>
      <c r="ZB24" s="38">
        <v>59.431998901367187</v>
      </c>
      <c r="ZC24" s="38">
        <v>62.605806274414064</v>
      </c>
      <c r="ZD24" s="38">
        <v>63.836774902343748</v>
      </c>
      <c r="ZE24" s="38">
        <v>54.584000091552738</v>
      </c>
      <c r="ZF24" s="38">
        <v>50.400645294189452</v>
      </c>
      <c r="ZG24" s="38">
        <v>37.622000045776367</v>
      </c>
      <c r="ZH24" s="38">
        <v>36.116774215698243</v>
      </c>
      <c r="ZI24" s="38">
        <v>41.865160980224609</v>
      </c>
      <c r="ZJ24" s="38">
        <v>43.209655456542968</v>
      </c>
      <c r="ZK24" s="38">
        <v>46.330321960449218</v>
      </c>
      <c r="ZL24" s="38">
        <v>49.274000091552736</v>
      </c>
      <c r="ZM24" s="38">
        <v>57.316128234863285</v>
      </c>
      <c r="ZN24" s="38">
        <v>61.742000732421872</v>
      </c>
      <c r="ZO24" s="38">
        <v>64.31290313720703</v>
      </c>
      <c r="ZP24" s="38">
        <v>63.023871765136718</v>
      </c>
      <c r="ZQ24" s="38">
        <v>57.266000366210932</v>
      </c>
      <c r="ZR24" s="38">
        <v>49.849032745361328</v>
      </c>
      <c r="ZS24" s="38">
        <v>41.840000228881834</v>
      </c>
      <c r="ZT24" s="38">
        <v>32.447096776962283</v>
      </c>
      <c r="ZU24" s="38">
        <v>30.507741985321044</v>
      </c>
      <c r="ZV24" s="38">
        <v>36.082142906188963</v>
      </c>
      <c r="ZW24" s="38">
        <v>33.863870906829831</v>
      </c>
      <c r="ZX24" s="38">
        <v>49.60400054931641</v>
      </c>
      <c r="ZY24" s="38">
        <v>52.130967254638676</v>
      </c>
      <c r="ZZ24" s="38">
        <v>58.130000915527347</v>
      </c>
      <c r="AAA24" s="38">
        <v>61.653547058105467</v>
      </c>
      <c r="AAB24" s="38">
        <v>60.277418823242186</v>
      </c>
      <c r="AAC24" s="38">
        <v>55.471998901367186</v>
      </c>
      <c r="AAD24" s="38">
        <v>47.601935882568355</v>
      </c>
      <c r="AAE24" s="38">
        <v>37.418000068664554</v>
      </c>
      <c r="AAF24" s="38">
        <v>36.889032402038573</v>
      </c>
      <c r="AAG24" s="38">
        <v>36.738064460754394</v>
      </c>
      <c r="AAH24" s="38">
        <v>34.50071435928345</v>
      </c>
      <c r="AAI24" s="38">
        <v>40.692257843017579</v>
      </c>
      <c r="AAJ24" s="38">
        <v>45.662000274658205</v>
      </c>
      <c r="AAK24" s="38">
        <v>50.348387451171874</v>
      </c>
      <c r="AAL24" s="38">
        <v>58.19</v>
      </c>
      <c r="AAM24" s="38">
        <v>61.647740783691404</v>
      </c>
      <c r="AAN24" s="38">
        <v>59.023225097656251</v>
      </c>
      <c r="AAO24" s="38">
        <v>62.306000366210938</v>
      </c>
      <c r="AAP24" s="38">
        <v>51.997418823242185</v>
      </c>
      <c r="AAQ24" s="38">
        <v>43.213999862670896</v>
      </c>
      <c r="AAR24" s="38">
        <v>40.105806274414064</v>
      </c>
      <c r="AAS24" s="38">
        <v>34.171612892150875</v>
      </c>
      <c r="AAT24" s="38">
        <v>36.242857093811033</v>
      </c>
      <c r="AAU24" s="38">
        <v>45.755484313964843</v>
      </c>
      <c r="AAV24" s="38">
        <v>48.968000640869136</v>
      </c>
      <c r="AAW24" s="38">
        <v>54.227096862792969</v>
      </c>
      <c r="AAX24" s="38">
        <v>61.496000366210936</v>
      </c>
      <c r="AAY24" s="38">
        <v>65.973547058105467</v>
      </c>
      <c r="AAZ24" s="38">
        <v>68.465518188476551</v>
      </c>
    </row>
    <row r="25" spans="2:728" x14ac:dyDescent="0.25">
      <c r="B25" s="37">
        <v>43686</v>
      </c>
      <c r="C25" s="35">
        <v>75.919998168945313</v>
      </c>
      <c r="D25" s="35">
        <v>64.596267700195313</v>
      </c>
      <c r="E25" s="3">
        <v>11.32373046875</v>
      </c>
      <c r="F25" s="40">
        <v>0.97901535034179688</v>
      </c>
      <c r="H25" t="s">
        <v>508</v>
      </c>
      <c r="I25" t="s">
        <v>509</v>
      </c>
      <c r="J25" s="38">
        <v>64.800003051757813</v>
      </c>
      <c r="K25" s="38">
        <v>147.8800048828125</v>
      </c>
      <c r="L25" s="18"/>
      <c r="M25" s="38">
        <v>5.9870968627929706</v>
      </c>
      <c r="N25" s="38">
        <v>14.757240905761719</v>
      </c>
      <c r="O25" s="38">
        <v>17.930967254638674</v>
      </c>
      <c r="P25" s="38">
        <v>37.964000320434572</v>
      </c>
      <c r="Q25" s="38">
        <v>65.427740783691405</v>
      </c>
      <c r="R25" s="38">
        <v>67.592000732421866</v>
      </c>
      <c r="S25" s="38">
        <v>72.935484313964849</v>
      </c>
      <c r="T25" s="38">
        <v>65.19548431396484</v>
      </c>
      <c r="U25" s="38">
        <v>49.268000183105471</v>
      </c>
      <c r="V25" s="38">
        <v>33.132258100509645</v>
      </c>
      <c r="W25" s="38">
        <v>7.1179992675781243</v>
      </c>
      <c r="X25" s="38">
        <v>16.334193725585941</v>
      </c>
      <c r="Y25" s="38">
        <v>8.2748376464843751</v>
      </c>
      <c r="Z25" s="38">
        <v>7.0121432495117197</v>
      </c>
      <c r="AA25" s="38">
        <v>14.818709411621093</v>
      </c>
      <c r="AB25" s="38">
        <v>34.982000160217282</v>
      </c>
      <c r="AC25" s="38">
        <v>61.618709411621097</v>
      </c>
      <c r="AD25" s="38">
        <v>69.89</v>
      </c>
      <c r="AE25" s="38">
        <v>69.457418823242193</v>
      </c>
      <c r="AF25" s="38">
        <v>64.353547058105477</v>
      </c>
      <c r="AG25" s="38">
        <v>53.138000183105468</v>
      </c>
      <c r="AH25" s="38">
        <v>27.685806617736816</v>
      </c>
      <c r="AI25" s="38">
        <v>5.9479992675781261</v>
      </c>
      <c r="AJ25" s="38">
        <v>-16.29225646972656</v>
      </c>
      <c r="AK25" s="38">
        <v>2.4625811767578121</v>
      </c>
      <c r="AL25" s="38">
        <v>15.864285125732422</v>
      </c>
      <c r="AM25" s="38">
        <v>21.577419509887697</v>
      </c>
      <c r="AN25" s="38">
        <v>38.365999679565427</v>
      </c>
      <c r="AO25" s="38">
        <v>54.743870391845704</v>
      </c>
      <c r="AP25" s="38">
        <v>70.069999999999993</v>
      </c>
      <c r="AQ25" s="38">
        <v>74.137418823242186</v>
      </c>
      <c r="AR25" s="38">
        <v>67.099999999999994</v>
      </c>
      <c r="AS25" s="38">
        <v>49.483999633789061</v>
      </c>
      <c r="AT25" s="38">
        <v>37.963225784301756</v>
      </c>
      <c r="AU25" s="38">
        <v>12.368000183105469</v>
      </c>
      <c r="AV25" s="38">
        <v>1.8296780395507817</v>
      </c>
      <c r="AW25" s="38">
        <v>8.8496780395507813</v>
      </c>
      <c r="AX25" s="38">
        <v>9.4292851257324237</v>
      </c>
      <c r="AY25" s="38">
        <v>20.48</v>
      </c>
      <c r="AZ25" s="38">
        <v>36.529999885559079</v>
      </c>
      <c r="BA25" s="38">
        <v>61.194837646484373</v>
      </c>
      <c r="BB25" s="38">
        <v>63.656000366210932</v>
      </c>
      <c r="BC25" s="38">
        <v>70.043871765136714</v>
      </c>
      <c r="BD25" s="38">
        <v>64.423225097656257</v>
      </c>
      <c r="BE25" s="38">
        <v>59.198001098632815</v>
      </c>
      <c r="BF25" s="38">
        <v>32.638709669113162</v>
      </c>
      <c r="BG25" s="38">
        <v>-2.6979992675781261</v>
      </c>
      <c r="BH25" s="38">
        <v>13.779354705810547</v>
      </c>
      <c r="BI25" s="38">
        <v>-6.8799999999999955</v>
      </c>
      <c r="BJ25" s="38">
        <v>11.46137954711914</v>
      </c>
      <c r="BK25" s="38">
        <v>13.46</v>
      </c>
      <c r="BL25" s="38">
        <v>34.579999942779544</v>
      </c>
      <c r="BM25" s="38">
        <v>47.398709411621091</v>
      </c>
      <c r="BN25" s="38">
        <v>70.406000366210947</v>
      </c>
      <c r="BO25" s="38">
        <v>70.276128234863279</v>
      </c>
      <c r="BP25" s="38">
        <v>66.095484313964846</v>
      </c>
      <c r="BQ25" s="38">
        <v>55.046001281738285</v>
      </c>
      <c r="BR25" s="38">
        <v>35.170322647094729</v>
      </c>
      <c r="BS25" s="38">
        <v>11.959999542236329</v>
      </c>
      <c r="BT25" s="38">
        <v>-18.161937255859371</v>
      </c>
      <c r="BU25" s="38">
        <v>-7.5303219604492142</v>
      </c>
      <c r="BV25" s="38">
        <v>-4.8292864990234392</v>
      </c>
      <c r="BW25" s="38">
        <v>34.972903137207034</v>
      </c>
      <c r="BX25" s="38">
        <v>39.433999862670902</v>
      </c>
      <c r="BY25" s="38">
        <v>53.263226470947266</v>
      </c>
      <c r="BZ25" s="38">
        <v>65.101998901367182</v>
      </c>
      <c r="CA25" s="38">
        <v>69.666452941894534</v>
      </c>
      <c r="CB25" s="38">
        <v>62.176128234863285</v>
      </c>
      <c r="CC25" s="38">
        <v>57.517999267578119</v>
      </c>
      <c r="CD25" s="38">
        <v>22.140645294189454</v>
      </c>
      <c r="CE25" s="38">
        <v>12.986000366210938</v>
      </c>
      <c r="CF25" s="38">
        <v>-4.5051623535156224</v>
      </c>
      <c r="CG25" s="38">
        <v>-19.027094116210932</v>
      </c>
      <c r="CH25" s="38">
        <v>3.2321432495117186</v>
      </c>
      <c r="CI25" s="38">
        <v>10.969032745361329</v>
      </c>
      <c r="CJ25" s="38">
        <v>37.693999977111815</v>
      </c>
      <c r="CK25" s="38">
        <v>53.501290588378907</v>
      </c>
      <c r="CL25" s="38">
        <v>73.639999084472663</v>
      </c>
      <c r="CM25" s="38">
        <v>72.830968627929678</v>
      </c>
      <c r="CN25" s="38">
        <v>67.11741882324219</v>
      </c>
      <c r="CO25" s="38">
        <v>60.44</v>
      </c>
      <c r="CP25" s="38">
        <v>31.448387107849122</v>
      </c>
      <c r="CQ25" s="38">
        <v>9.0619998168945308</v>
      </c>
      <c r="CR25" s="38">
        <v>-12.129031372070308</v>
      </c>
      <c r="CS25" s="38">
        <v>-6.9032250976562466</v>
      </c>
      <c r="CT25" s="38">
        <v>5.077143249511721</v>
      </c>
      <c r="CU25" s="38">
        <v>23.702580490112304</v>
      </c>
      <c r="CV25" s="38">
        <v>39.770000228881834</v>
      </c>
      <c r="CW25" s="38">
        <v>54.767096862792968</v>
      </c>
      <c r="CX25" s="38">
        <v>72.734000549316406</v>
      </c>
      <c r="CY25" s="38">
        <v>68.644515686035163</v>
      </c>
      <c r="CZ25" s="38">
        <v>67.28</v>
      </c>
      <c r="DA25" s="38">
        <v>57.685999450683596</v>
      </c>
      <c r="DB25" s="38">
        <v>32.203225805759431</v>
      </c>
      <c r="DC25" s="38">
        <v>18.464000549316406</v>
      </c>
      <c r="DD25" s="38">
        <v>5.098709411621094</v>
      </c>
      <c r="DE25" s="38">
        <v>-1.7587094116210906</v>
      </c>
      <c r="DF25" s="38">
        <v>5.0434481811523462</v>
      </c>
      <c r="DG25" s="38">
        <v>27.581290245056152</v>
      </c>
      <c r="DH25" s="38">
        <v>39.872000045776367</v>
      </c>
      <c r="DI25" s="38">
        <v>58.744515686035157</v>
      </c>
      <c r="DJ25" s="38">
        <v>70.027999267578124</v>
      </c>
      <c r="DK25" s="38">
        <v>77.894193725585936</v>
      </c>
      <c r="DL25" s="38">
        <v>70.067096862792965</v>
      </c>
      <c r="DM25" s="38">
        <v>53.185999450683596</v>
      </c>
      <c r="DN25" s="38">
        <v>29.648387107849121</v>
      </c>
      <c r="DO25" s="38">
        <v>10.736000366210938</v>
      </c>
      <c r="DP25" s="38">
        <v>-7.5825811767578131</v>
      </c>
      <c r="DQ25" s="38">
        <v>-19.294193725585934</v>
      </c>
      <c r="DR25" s="38">
        <v>5.7200000000000024</v>
      </c>
      <c r="DS25" s="38">
        <v>24.550322647094728</v>
      </c>
      <c r="DT25" s="38">
        <v>47.791999359130855</v>
      </c>
      <c r="DU25" s="38">
        <v>61.647740783691404</v>
      </c>
      <c r="DV25" s="38">
        <v>78.632002563476561</v>
      </c>
      <c r="DW25" s="38">
        <v>68.95225921630859</v>
      </c>
      <c r="DX25" s="38">
        <v>60.77096862792969</v>
      </c>
      <c r="DY25" s="38">
        <v>63.092000732421873</v>
      </c>
      <c r="DZ25" s="38">
        <v>44.449032745361329</v>
      </c>
      <c r="EA25" s="38">
        <v>9.8899995422363283</v>
      </c>
      <c r="EB25" s="38">
        <v>14.783870391845703</v>
      </c>
      <c r="EC25" s="38">
        <v>-6.9729031372070267</v>
      </c>
      <c r="ED25" s="38">
        <v>18.377856750488284</v>
      </c>
      <c r="EE25" s="38">
        <v>32.371612892150878</v>
      </c>
      <c r="EF25" s="38">
        <v>42.127999954223633</v>
      </c>
      <c r="EG25" s="38">
        <v>63.273547058105464</v>
      </c>
      <c r="EH25" s="38">
        <v>67.531998901367189</v>
      </c>
      <c r="EI25" s="38">
        <v>71.907740783691395</v>
      </c>
      <c r="EJ25" s="38">
        <v>65.880643920898436</v>
      </c>
      <c r="EK25" s="38">
        <v>47.485999908447269</v>
      </c>
      <c r="EL25" s="38">
        <v>25.810322647094726</v>
      </c>
      <c r="EM25" s="38">
        <v>20.198000183105471</v>
      </c>
      <c r="EN25" s="38">
        <v>-1.2535470581054682</v>
      </c>
      <c r="EO25" s="38">
        <v>-22.667743530273434</v>
      </c>
      <c r="EP25" s="38">
        <v>5.9578567504882827</v>
      </c>
      <c r="EQ25" s="38">
        <v>10.434839019775392</v>
      </c>
      <c r="ER25" s="38">
        <v>35.899999885559083</v>
      </c>
      <c r="ES25" s="38">
        <v>56.863225097656247</v>
      </c>
      <c r="ET25" s="38">
        <v>74.671999816894527</v>
      </c>
      <c r="EU25" s="38">
        <v>70.961290588378915</v>
      </c>
      <c r="EV25" s="38">
        <v>64.963225097656249</v>
      </c>
      <c r="EW25" s="38">
        <v>52.394000549316402</v>
      </c>
      <c r="EX25" s="38">
        <v>32.35419355392456</v>
      </c>
      <c r="EY25" s="38">
        <v>8.4319998168945318</v>
      </c>
      <c r="EZ25" s="38">
        <v>3.1767749023437517</v>
      </c>
      <c r="FA25" s="38">
        <v>-9.1270968627929676</v>
      </c>
      <c r="FB25" s="38">
        <v>0.14000000000000057</v>
      </c>
      <c r="FC25" s="38">
        <v>10.823870391845706</v>
      </c>
      <c r="FD25" s="38">
        <v>31.717999989986421</v>
      </c>
      <c r="FE25" s="38">
        <v>57.873547058105473</v>
      </c>
      <c r="FF25" s="38">
        <v>69.368001098632817</v>
      </c>
      <c r="FG25" s="38">
        <v>74.932903137207035</v>
      </c>
      <c r="FH25" s="38">
        <v>68.615484313964842</v>
      </c>
      <c r="FI25" s="38">
        <v>47.834000091552731</v>
      </c>
      <c r="FJ25" s="38">
        <v>32.847741899490359</v>
      </c>
      <c r="FK25" s="38">
        <v>15.271999816894532</v>
      </c>
      <c r="FL25" s="38">
        <v>4.9245156860351571</v>
      </c>
      <c r="FM25" s="38">
        <v>-10.48580627441406</v>
      </c>
      <c r="FN25" s="38">
        <v>11.42214324951172</v>
      </c>
      <c r="FO25" s="38">
        <v>21.838709411621096</v>
      </c>
      <c r="FP25" s="38">
        <v>44.173999633789066</v>
      </c>
      <c r="FQ25" s="38">
        <v>61.189031372070311</v>
      </c>
      <c r="FR25" s="38">
        <v>70.22600036621094</v>
      </c>
      <c r="FS25" s="38">
        <v>70.572259216308595</v>
      </c>
      <c r="FT25" s="38">
        <v>62.809031372070308</v>
      </c>
      <c r="FU25" s="38">
        <v>57.83</v>
      </c>
      <c r="FV25" s="38">
        <v>31.175483884811403</v>
      </c>
      <c r="FW25" s="38">
        <v>6.1039996337890621</v>
      </c>
      <c r="FX25" s="38">
        <v>5.1625811767578149</v>
      </c>
      <c r="FY25" s="38">
        <v>-8.256128234863283</v>
      </c>
      <c r="FZ25" s="38">
        <v>-8.2364297485351514</v>
      </c>
      <c r="GA25" s="38">
        <v>19.690321960449218</v>
      </c>
      <c r="GB25" s="38">
        <v>45.337999725341795</v>
      </c>
      <c r="GC25" s="38">
        <v>63.395484313964843</v>
      </c>
      <c r="GD25" s="38">
        <v>68.341998901367191</v>
      </c>
      <c r="GE25" s="38">
        <v>72.412903137207024</v>
      </c>
      <c r="GF25" s="38">
        <v>68.052259216308585</v>
      </c>
      <c r="GG25" s="38">
        <v>61.034000549316403</v>
      </c>
      <c r="GH25" s="38">
        <v>28.330322647094725</v>
      </c>
      <c r="GI25" s="38">
        <v>9.2120002746582053</v>
      </c>
      <c r="GJ25" s="38">
        <v>-4.9522592163085903</v>
      </c>
      <c r="GK25" s="38">
        <v>-7.8787094116210952</v>
      </c>
      <c r="GL25" s="38">
        <v>8.4585702514648453</v>
      </c>
      <c r="GM25" s="38">
        <v>26.396774215698244</v>
      </c>
      <c r="GN25" s="38">
        <v>39.619999771118167</v>
      </c>
      <c r="GO25" s="38">
        <v>63.848387451171874</v>
      </c>
      <c r="GP25" s="38">
        <v>72.644000549316402</v>
      </c>
      <c r="GQ25" s="38">
        <v>77.696774902343748</v>
      </c>
      <c r="GR25" s="38">
        <v>65.352259216308596</v>
      </c>
      <c r="GS25" s="38">
        <v>54.122000274658205</v>
      </c>
      <c r="GT25" s="38">
        <v>30.258064460754394</v>
      </c>
      <c r="GU25" s="38">
        <v>0.36799926757812784</v>
      </c>
      <c r="GV25" s="38">
        <v>-8.1632250976562517</v>
      </c>
      <c r="GW25" s="38">
        <v>-4.2032250976562509</v>
      </c>
      <c r="GX25" s="38">
        <v>-1.5855181884765628</v>
      </c>
      <c r="GY25" s="38">
        <v>23.394839019775389</v>
      </c>
      <c r="GZ25" s="38">
        <v>47.438000640869141</v>
      </c>
      <c r="HA25" s="38">
        <v>57.82709686279297</v>
      </c>
      <c r="HB25" s="38">
        <v>69.03799926757813</v>
      </c>
      <c r="HC25" s="38">
        <v>71.872903137207032</v>
      </c>
      <c r="HD25" s="38">
        <v>69.962581176757809</v>
      </c>
      <c r="HE25" s="38">
        <v>56.383998718261722</v>
      </c>
      <c r="HF25" s="38">
        <v>30.565806446075438</v>
      </c>
      <c r="HG25" s="38">
        <v>24.338000183105468</v>
      </c>
      <c r="HH25" s="38">
        <v>3.8793560791015622</v>
      </c>
      <c r="HI25" s="38">
        <v>18.215484313964843</v>
      </c>
      <c r="HJ25" s="38">
        <v>18.345714874267578</v>
      </c>
      <c r="HK25" s="38">
        <v>16.061290588378906</v>
      </c>
      <c r="HL25" s="38">
        <v>37.74199993133545</v>
      </c>
      <c r="HM25" s="38">
        <v>58.419356079101561</v>
      </c>
      <c r="HN25" s="38">
        <v>68.767999267578119</v>
      </c>
      <c r="HO25" s="38">
        <v>73.701934509277351</v>
      </c>
      <c r="HP25" s="38">
        <v>73.17354705810547</v>
      </c>
      <c r="HQ25" s="38">
        <v>52.394000549316402</v>
      </c>
      <c r="HR25" s="38">
        <v>32.696774172782895</v>
      </c>
      <c r="HS25" s="38">
        <v>0.17000091552734631</v>
      </c>
      <c r="HT25" s="38">
        <v>-9.115484313964842</v>
      </c>
      <c r="HU25" s="38">
        <v>7.7406439208984388</v>
      </c>
      <c r="HV25" s="38">
        <v>14.964285125732424</v>
      </c>
      <c r="HW25" s="38">
        <v>26.315483970642092</v>
      </c>
      <c r="HX25" s="38">
        <v>46.171999359130858</v>
      </c>
      <c r="HY25" s="38">
        <v>61.473547058105467</v>
      </c>
      <c r="HZ25" s="38">
        <v>63.644000549316402</v>
      </c>
      <c r="IA25" s="38">
        <v>74.038709411621085</v>
      </c>
      <c r="IB25" s="38">
        <v>70.16</v>
      </c>
      <c r="IC25" s="38">
        <v>55.070000915527345</v>
      </c>
      <c r="ID25" s="38">
        <v>30.931612892150881</v>
      </c>
      <c r="IE25" s="38">
        <v>16.574000549316409</v>
      </c>
      <c r="IF25" s="38">
        <v>12.403226470947267</v>
      </c>
      <c r="IG25" s="38">
        <v>2.3871765136718182E-2</v>
      </c>
      <c r="IH25" s="38">
        <v>-12.864999999999995</v>
      </c>
      <c r="II25" s="38">
        <v>22.21612892150879</v>
      </c>
      <c r="IJ25" s="38">
        <v>42.265999908447263</v>
      </c>
      <c r="IK25" s="38">
        <v>62.872903137207032</v>
      </c>
      <c r="IL25" s="38">
        <v>66.566001281738281</v>
      </c>
      <c r="IM25" s="38">
        <v>70.810321960449215</v>
      </c>
      <c r="IN25" s="38">
        <v>70.688387451171877</v>
      </c>
      <c r="IO25" s="38">
        <v>58.178000183105468</v>
      </c>
      <c r="IP25" s="38">
        <v>41</v>
      </c>
      <c r="IQ25" s="38">
        <v>27.661999931335451</v>
      </c>
      <c r="IR25" s="38">
        <v>-2.2348376464843724</v>
      </c>
      <c r="IS25" s="38">
        <v>-0.63225921630859006</v>
      </c>
      <c r="IT25" s="38">
        <v>27.481379203796386</v>
      </c>
      <c r="IU25" s="38">
        <v>29.869032230377197</v>
      </c>
      <c r="IV25" s="38">
        <v>46.544000549316408</v>
      </c>
      <c r="IW25" s="38">
        <v>62.18774078369141</v>
      </c>
      <c r="IX25" s="38">
        <v>66.181998901367194</v>
      </c>
      <c r="IY25" s="38">
        <v>70.601290588378902</v>
      </c>
      <c r="IZ25" s="38">
        <v>63.552259216308592</v>
      </c>
      <c r="JA25" s="38">
        <v>52.375999450683594</v>
      </c>
      <c r="JB25" s="38">
        <v>39.983871078491212</v>
      </c>
      <c r="JC25" s="38">
        <v>19.628000640869139</v>
      </c>
      <c r="JD25" s="38">
        <v>-17.900643920898439</v>
      </c>
      <c r="JE25" s="38">
        <v>28.690322647094728</v>
      </c>
      <c r="JF25" s="38">
        <v>15.774285125732423</v>
      </c>
      <c r="JG25" s="38">
        <v>38.747096862792972</v>
      </c>
      <c r="JH25" s="38">
        <v>41.534000091552734</v>
      </c>
      <c r="JI25" s="38">
        <v>62.32709686279297</v>
      </c>
      <c r="JJ25" s="38">
        <v>69.433998718261719</v>
      </c>
      <c r="JK25" s="38">
        <v>64.109678039550772</v>
      </c>
      <c r="JL25" s="38">
        <v>64.585806274414068</v>
      </c>
      <c r="JM25" s="38">
        <v>52.394000549316402</v>
      </c>
      <c r="JN25" s="38">
        <v>34.880000000000003</v>
      </c>
      <c r="JO25" s="38">
        <v>20.012000274658206</v>
      </c>
      <c r="JP25" s="38">
        <v>3.4206439208984385</v>
      </c>
      <c r="JQ25" s="38">
        <v>-9.2025811767578105</v>
      </c>
      <c r="JR25" s="38">
        <v>4.8264297485351584</v>
      </c>
      <c r="JS25" s="38">
        <v>24.387742156982423</v>
      </c>
      <c r="JT25" s="38">
        <v>37.640000114440916</v>
      </c>
      <c r="JU25" s="38">
        <v>56.450968627929683</v>
      </c>
      <c r="JV25" s="38">
        <v>69.368001098632817</v>
      </c>
      <c r="JW25" s="38">
        <v>73.167740783691414</v>
      </c>
      <c r="JX25" s="38">
        <v>66.612259216308587</v>
      </c>
      <c r="JY25" s="38">
        <v>58.093998718261716</v>
      </c>
      <c r="JZ25" s="38">
        <v>25.078709411621094</v>
      </c>
      <c r="KA25" s="38">
        <v>12.098000183105469</v>
      </c>
      <c r="KB25" s="38">
        <v>10.347742156982424</v>
      </c>
      <c r="KC25" s="38">
        <v>-2.885162353515625</v>
      </c>
      <c r="KD25" s="38">
        <v>12.952143249511721</v>
      </c>
      <c r="KE25" s="38">
        <v>26.048386764526366</v>
      </c>
      <c r="KF25" s="38">
        <v>47.270000457763672</v>
      </c>
      <c r="KG25" s="38">
        <v>61.316774902343752</v>
      </c>
      <c r="KH25" s="38">
        <v>72.583998718261711</v>
      </c>
      <c r="KI25" s="38">
        <v>73.341934509277337</v>
      </c>
      <c r="KJ25" s="38">
        <v>61.316774902343752</v>
      </c>
      <c r="KK25" s="38">
        <v>48.859999542236324</v>
      </c>
      <c r="KL25" s="38">
        <v>28.696128921508787</v>
      </c>
      <c r="KM25" s="38">
        <v>18.271999359130859</v>
      </c>
      <c r="KN25" s="38">
        <v>3.4322592163085943</v>
      </c>
      <c r="KO25" s="38">
        <v>1.8412905883789072</v>
      </c>
      <c r="KP25" s="38">
        <v>-4.2482745361328114</v>
      </c>
      <c r="KQ25" s="38">
        <v>32.679354834556577</v>
      </c>
      <c r="KR25" s="38">
        <v>39.751999816894532</v>
      </c>
      <c r="KS25" s="38">
        <v>57.68193450927734</v>
      </c>
      <c r="KT25" s="38">
        <v>72.601999816894534</v>
      </c>
      <c r="KU25" s="38">
        <v>69.161290588378904</v>
      </c>
      <c r="KV25" s="38">
        <v>61.670968627929682</v>
      </c>
      <c r="KW25" s="38">
        <v>58.130000915527347</v>
      </c>
      <c r="KX25" s="38">
        <v>32.975483884811403</v>
      </c>
      <c r="KY25" s="38">
        <v>7.4360012817382817</v>
      </c>
      <c r="KZ25" s="38">
        <v>5.7490313720703128</v>
      </c>
      <c r="LA25" s="38">
        <v>20.880645294189453</v>
      </c>
      <c r="LB25" s="38">
        <v>0.3521432495117196</v>
      </c>
      <c r="LC25" s="38">
        <v>28.603225784301756</v>
      </c>
      <c r="LD25" s="38">
        <v>32.084000000357626</v>
      </c>
      <c r="LE25" s="38">
        <v>57.031612548828122</v>
      </c>
      <c r="LF25" s="38">
        <v>66.913998718261723</v>
      </c>
      <c r="LG25" s="38">
        <v>73.609031372070319</v>
      </c>
      <c r="LH25" s="38">
        <v>64.841290588378911</v>
      </c>
      <c r="LI25" s="38">
        <v>49.741999816894534</v>
      </c>
      <c r="LJ25" s="38">
        <v>25.032257843017579</v>
      </c>
      <c r="LK25" s="38">
        <v>3.0679992675781271</v>
      </c>
      <c r="LL25" s="38">
        <v>17.199354705810549</v>
      </c>
      <c r="LM25" s="38">
        <v>7.2819345092773453</v>
      </c>
      <c r="LN25" s="38">
        <v>15.227856750488282</v>
      </c>
      <c r="LO25" s="38">
        <v>20.236129608154297</v>
      </c>
      <c r="LP25" s="38">
        <v>36.332000160217284</v>
      </c>
      <c r="LQ25" s="38">
        <v>58.610968627929687</v>
      </c>
      <c r="LR25" s="38">
        <v>73.951999816894528</v>
      </c>
      <c r="LS25" s="38">
        <v>73.649678039550778</v>
      </c>
      <c r="LT25" s="38">
        <v>63.900643920898432</v>
      </c>
      <c r="LU25" s="38">
        <v>54.47600036621094</v>
      </c>
      <c r="LV25" s="38">
        <v>33.561935539245603</v>
      </c>
      <c r="LW25" s="38">
        <v>8.7919998168945313</v>
      </c>
      <c r="LX25" s="38">
        <v>15.585160980224611</v>
      </c>
      <c r="LY25" s="38">
        <v>9.1516125488281261</v>
      </c>
      <c r="LZ25" s="38">
        <v>11.48</v>
      </c>
      <c r="MA25" s="38">
        <v>28.190967597961425</v>
      </c>
      <c r="MB25" s="38">
        <v>45.601999816894534</v>
      </c>
      <c r="MC25" s="38">
        <v>62.222581176757814</v>
      </c>
      <c r="MD25" s="38">
        <v>72.673998718261714</v>
      </c>
      <c r="ME25" s="38">
        <v>73.759999999999991</v>
      </c>
      <c r="MF25" s="38">
        <v>67.912903137207024</v>
      </c>
      <c r="MG25" s="38">
        <v>53.545999450683595</v>
      </c>
      <c r="MH25" s="38">
        <v>40.053548431396486</v>
      </c>
      <c r="MI25" s="38">
        <v>12.560000000000002</v>
      </c>
      <c r="MJ25" s="38">
        <v>4.7038717651367215</v>
      </c>
      <c r="MK25" s="38">
        <v>2.0909686279296871</v>
      </c>
      <c r="ML25" s="38">
        <v>15.824827728271487</v>
      </c>
      <c r="MM25" s="38">
        <v>28.28387107849121</v>
      </c>
      <c r="MN25" s="38">
        <v>44.695999908447263</v>
      </c>
      <c r="MO25" s="38">
        <v>62.222581176757814</v>
      </c>
      <c r="MP25" s="38">
        <v>73.033998718261728</v>
      </c>
      <c r="MQ25" s="38">
        <v>76.355484313964837</v>
      </c>
      <c r="MR25" s="38">
        <v>67.25677490234375</v>
      </c>
      <c r="MS25" s="38">
        <v>53.396000366210941</v>
      </c>
      <c r="MT25" s="38">
        <v>25.252903137207031</v>
      </c>
      <c r="MU25" s="38">
        <v>4.4839996337890646</v>
      </c>
      <c r="MV25" s="38">
        <v>13.808387451171875</v>
      </c>
      <c r="MW25" s="38">
        <v>-14.712905883789063</v>
      </c>
      <c r="MX25" s="38">
        <v>14.900000000000002</v>
      </c>
      <c r="MY25" s="38">
        <v>21.641290588378908</v>
      </c>
      <c r="MZ25" s="38">
        <v>47.654000091552732</v>
      </c>
      <c r="NA25" s="38">
        <v>57.647096862792964</v>
      </c>
      <c r="NB25" s="38">
        <v>70.430000000000007</v>
      </c>
      <c r="NC25" s="38">
        <v>75.002581176757815</v>
      </c>
      <c r="ND25" s="38">
        <v>70.612903137207027</v>
      </c>
      <c r="NE25" s="38">
        <v>58.220000915527343</v>
      </c>
      <c r="NF25" s="38">
        <v>33.05677421569824</v>
      </c>
      <c r="NG25" s="38">
        <v>-0.53200073242187074</v>
      </c>
      <c r="NH25" s="38">
        <v>13.256773529052737</v>
      </c>
      <c r="NI25" s="38">
        <v>-5.0683874511718727</v>
      </c>
      <c r="NJ25" s="38">
        <v>-11.039286499023433</v>
      </c>
      <c r="NK25" s="38">
        <v>32.615483884811404</v>
      </c>
      <c r="NL25" s="38">
        <v>48.284000091552734</v>
      </c>
      <c r="NM25" s="38">
        <v>66.856128234863277</v>
      </c>
      <c r="NN25" s="38">
        <v>72.073999633789072</v>
      </c>
      <c r="NO25" s="38">
        <v>75.612259216308587</v>
      </c>
      <c r="NP25" s="38">
        <v>68.841934509277337</v>
      </c>
      <c r="NQ25" s="38">
        <v>52.604000091552734</v>
      </c>
      <c r="NR25" s="38">
        <v>30.856129007339476</v>
      </c>
      <c r="NS25" s="38">
        <v>2.8460012817382818</v>
      </c>
      <c r="NT25" s="38">
        <v>2.6193560791015642</v>
      </c>
      <c r="NU25" s="38">
        <v>4.5645156860351577</v>
      </c>
      <c r="NV25" s="38">
        <v>8.2271432495117196</v>
      </c>
      <c r="NW25" s="38">
        <v>24.341290588378907</v>
      </c>
      <c r="NX25" s="38">
        <v>47.834000091552731</v>
      </c>
      <c r="NY25" s="38">
        <v>62.925162353515624</v>
      </c>
      <c r="NZ25" s="38">
        <v>75.230000915527341</v>
      </c>
      <c r="OA25" s="38">
        <v>70.967096862792971</v>
      </c>
      <c r="OB25" s="38">
        <v>63.650968627929686</v>
      </c>
      <c r="OC25" s="38">
        <v>60.086001281738277</v>
      </c>
      <c r="OD25" s="38">
        <v>34.078709754943844</v>
      </c>
      <c r="OE25" s="38">
        <v>9.1639996337890643</v>
      </c>
      <c r="OF25" s="38">
        <v>5.1974188232421881</v>
      </c>
      <c r="OG25" s="38">
        <v>5.0464529418945325</v>
      </c>
      <c r="OH25" s="38">
        <v>2.095173645019532</v>
      </c>
      <c r="OI25" s="38">
        <v>28.138709754943847</v>
      </c>
      <c r="OJ25" s="38">
        <v>37.633999862670898</v>
      </c>
      <c r="OK25" s="38">
        <v>52.009032745361324</v>
      </c>
      <c r="OL25" s="38">
        <v>72.926000366210928</v>
      </c>
      <c r="OM25" s="38">
        <v>75.287096862792964</v>
      </c>
      <c r="ON25" s="38">
        <v>67.866452941894522</v>
      </c>
      <c r="OO25" s="38">
        <v>40.934000320434571</v>
      </c>
      <c r="OP25" s="38">
        <v>26.030967941284182</v>
      </c>
      <c r="OQ25" s="38">
        <v>19.016000366210939</v>
      </c>
      <c r="OR25" s="38">
        <v>2.1025811767578126</v>
      </c>
      <c r="OS25" s="38">
        <v>4.5470968627929693</v>
      </c>
      <c r="OT25" s="38">
        <v>13.69142837524414</v>
      </c>
      <c r="OU25" s="38">
        <v>31.622580661773682</v>
      </c>
      <c r="OV25" s="38">
        <v>53.408000183105472</v>
      </c>
      <c r="OW25" s="38">
        <v>66.519356079101556</v>
      </c>
      <c r="OX25" s="38">
        <v>74.953999633789067</v>
      </c>
      <c r="OY25" s="38">
        <v>78.38193725585937</v>
      </c>
      <c r="OZ25" s="38">
        <v>66.594837646484365</v>
      </c>
      <c r="PA25" s="38">
        <v>52.915999450683593</v>
      </c>
      <c r="PB25" s="38">
        <v>37.022580490112304</v>
      </c>
      <c r="PC25" s="38">
        <v>16.424000091552735</v>
      </c>
      <c r="PD25" s="38">
        <v>9.5580641174316412</v>
      </c>
      <c r="PE25" s="38">
        <v>7.235484313964843</v>
      </c>
      <c r="PF25" s="38">
        <v>6.3178567504882821</v>
      </c>
      <c r="PG25" s="38">
        <v>22.79096794128418</v>
      </c>
      <c r="PH25" s="38">
        <v>46.364000549316408</v>
      </c>
      <c r="PI25" s="38">
        <v>65.607740783691412</v>
      </c>
      <c r="PJ25" s="38">
        <v>69.20000091552734</v>
      </c>
      <c r="PK25" s="38">
        <v>76.721290588378906</v>
      </c>
      <c r="PL25" s="38">
        <v>70.914837646484372</v>
      </c>
      <c r="PM25" s="38">
        <v>55.622000732421874</v>
      </c>
      <c r="PN25" s="38">
        <v>29.421935539245606</v>
      </c>
      <c r="PO25" s="38">
        <v>8.8340005493164071</v>
      </c>
      <c r="PP25" s="38">
        <v>0.99354705810547017</v>
      </c>
      <c r="PQ25" s="38">
        <v>-0.27806549072265341</v>
      </c>
      <c r="PR25" s="38">
        <v>11.724285125732422</v>
      </c>
      <c r="PS25" s="38">
        <v>16.804515686035156</v>
      </c>
      <c r="PT25" s="38">
        <v>53.089999542236328</v>
      </c>
      <c r="PU25" s="38">
        <v>67.634193725585931</v>
      </c>
      <c r="PV25" s="38">
        <v>72.080000915527336</v>
      </c>
      <c r="PW25" s="38">
        <v>74.19548431396484</v>
      </c>
      <c r="PX25" s="38">
        <v>66.995484313964852</v>
      </c>
      <c r="PY25" s="38">
        <v>63.469999084472654</v>
      </c>
      <c r="PZ25" s="38">
        <v>36.122580490112306</v>
      </c>
      <c r="QA25" s="38">
        <v>5.636001281738281</v>
      </c>
      <c r="QB25" s="38">
        <v>-0.82387176513671534</v>
      </c>
      <c r="QC25" s="38">
        <v>-9.4174188232421869</v>
      </c>
      <c r="QD25" s="38">
        <v>8.1034481811523449</v>
      </c>
      <c r="QE25" s="38">
        <v>30.751612892150877</v>
      </c>
      <c r="QF25" s="38">
        <v>46.31</v>
      </c>
      <c r="QG25" s="38">
        <v>62.158709411621089</v>
      </c>
      <c r="QH25" s="38">
        <v>71.900000915527343</v>
      </c>
      <c r="QI25" s="38">
        <v>74.061934509277336</v>
      </c>
      <c r="QJ25" s="38">
        <v>62.838065490722656</v>
      </c>
      <c r="QK25" s="38">
        <v>50.870000457763666</v>
      </c>
      <c r="QL25" s="38">
        <v>21.751613235473634</v>
      </c>
      <c r="QM25" s="38">
        <v>6.8540005493164067</v>
      </c>
      <c r="QN25" s="38">
        <v>-5.3529031372070293</v>
      </c>
      <c r="QO25" s="38">
        <v>-7.065806274414058</v>
      </c>
      <c r="QP25" s="38">
        <v>23.977142562866213</v>
      </c>
      <c r="QQ25" s="38">
        <v>20.178064117431639</v>
      </c>
      <c r="QR25" s="38">
        <v>49.01599990844727</v>
      </c>
      <c r="QS25" s="38">
        <v>61.641934509277341</v>
      </c>
      <c r="QT25" s="38">
        <v>75.373998718261717</v>
      </c>
      <c r="QU25" s="38">
        <v>75.15354705810546</v>
      </c>
      <c r="QV25" s="38">
        <v>67.512259216308593</v>
      </c>
      <c r="QW25" s="38">
        <v>61.100000915527346</v>
      </c>
      <c r="QX25" s="38">
        <v>24.991613235473633</v>
      </c>
      <c r="QY25" s="38">
        <v>19.249999542236331</v>
      </c>
      <c r="QZ25" s="38">
        <v>2.0735470581054685</v>
      </c>
      <c r="RA25" s="38">
        <v>-5.6838717651367148</v>
      </c>
      <c r="RB25" s="38">
        <v>12.540714874267579</v>
      </c>
      <c r="RC25" s="38">
        <v>34.427096691131595</v>
      </c>
      <c r="RD25" s="38">
        <v>49.730000000000004</v>
      </c>
      <c r="RE25" s="38">
        <v>61.096128234863279</v>
      </c>
      <c r="RF25" s="38">
        <v>67.867999267578114</v>
      </c>
      <c r="RG25" s="38">
        <v>71.733547058105472</v>
      </c>
      <c r="RH25" s="38">
        <v>60.230968627929684</v>
      </c>
      <c r="RI25" s="38">
        <v>54.41</v>
      </c>
      <c r="RJ25" s="38">
        <v>35.385161323547365</v>
      </c>
      <c r="RK25" s="38">
        <v>12.745999908447267</v>
      </c>
      <c r="RL25" s="38">
        <v>2.6774188232421885</v>
      </c>
      <c r="RM25" s="38">
        <v>-7.4316125488281202</v>
      </c>
      <c r="RN25" s="38">
        <v>-5.9928567504882793</v>
      </c>
      <c r="RO25" s="38">
        <v>21.507742156982424</v>
      </c>
      <c r="RP25" s="38">
        <v>43.975999908447264</v>
      </c>
      <c r="RQ25" s="38">
        <v>57.635484313964838</v>
      </c>
      <c r="RR25" s="38">
        <v>72.002000732421877</v>
      </c>
      <c r="RS25" s="38">
        <v>70.52</v>
      </c>
      <c r="RT25" s="38">
        <v>67.268387451171876</v>
      </c>
      <c r="RU25" s="38">
        <v>55.034000091552734</v>
      </c>
      <c r="RV25" s="38">
        <v>25.839354705810546</v>
      </c>
      <c r="RW25" s="38">
        <v>3.4340005493164085</v>
      </c>
      <c r="RX25" s="38">
        <v>-4.1625811767578114</v>
      </c>
      <c r="RY25" s="38">
        <v>-1.7819345092773418</v>
      </c>
      <c r="RZ25" s="38">
        <v>18.034483184814455</v>
      </c>
      <c r="SA25" s="38">
        <v>31.49483871936798</v>
      </c>
      <c r="SB25" s="38">
        <v>42.493999862670897</v>
      </c>
      <c r="SC25" s="38">
        <v>54.018064117431635</v>
      </c>
      <c r="SD25" s="38">
        <v>71.936000366210934</v>
      </c>
      <c r="SE25" s="38">
        <v>68.238065490722647</v>
      </c>
      <c r="SF25" s="38">
        <v>59.267096862792968</v>
      </c>
      <c r="SG25" s="38">
        <v>49.01599990844727</v>
      </c>
      <c r="SH25" s="38">
        <v>30.54258066177368</v>
      </c>
      <c r="SI25" s="38">
        <v>16.97</v>
      </c>
      <c r="SJ25" s="38">
        <v>9.9645156860351563</v>
      </c>
      <c r="SK25" s="38">
        <v>17.971612548828126</v>
      </c>
      <c r="SL25" s="38">
        <v>17.574285125732423</v>
      </c>
      <c r="SM25" s="38">
        <v>23.191613235473632</v>
      </c>
      <c r="SN25" s="38">
        <v>43.940000457763674</v>
      </c>
      <c r="SO25" s="38">
        <v>53.483870391845699</v>
      </c>
      <c r="SP25" s="38">
        <v>71.827999267578122</v>
      </c>
      <c r="SQ25" s="38">
        <v>67.692259216308599</v>
      </c>
      <c r="SR25" s="38">
        <v>65.927096862792965</v>
      </c>
      <c r="SS25" s="38">
        <v>58.898000183105466</v>
      </c>
      <c r="ST25" s="38">
        <v>29.212903308868409</v>
      </c>
      <c r="SU25" s="38">
        <v>8.3960003662109379</v>
      </c>
      <c r="SV25" s="38">
        <v>-1.4799999999999969</v>
      </c>
      <c r="SW25" s="38">
        <v>11.712257843017579</v>
      </c>
      <c r="SX25" s="38">
        <v>12.032856750488282</v>
      </c>
      <c r="SY25" s="38">
        <v>26.838064460754396</v>
      </c>
      <c r="SZ25" s="38">
        <v>34.92799995422363</v>
      </c>
      <c r="TA25" s="38">
        <v>61.299356079101557</v>
      </c>
      <c r="TB25" s="38">
        <v>68.63</v>
      </c>
      <c r="TC25" s="38">
        <v>71.030968627929695</v>
      </c>
      <c r="TD25" s="38">
        <v>62.78</v>
      </c>
      <c r="TE25" s="38">
        <v>56.39</v>
      </c>
      <c r="TF25" s="38">
        <v>38.659999999999997</v>
      </c>
      <c r="TG25" s="38">
        <v>26.576000022888184</v>
      </c>
      <c r="TH25" s="38">
        <v>10.481290588378908</v>
      </c>
      <c r="TI25" s="38">
        <v>5.9000000000000021</v>
      </c>
      <c r="TJ25" s="38">
        <v>21.026428375244141</v>
      </c>
      <c r="TK25" s="38">
        <v>21.095483627319336</v>
      </c>
      <c r="TL25" s="38">
        <v>45.625999450683594</v>
      </c>
      <c r="TM25" s="38">
        <v>57.618065490722657</v>
      </c>
      <c r="TN25" s="38">
        <v>70.706001281738281</v>
      </c>
      <c r="TO25" s="38">
        <v>69.573547058105476</v>
      </c>
      <c r="TP25" s="38">
        <v>65.34645294189454</v>
      </c>
      <c r="TQ25" s="38">
        <v>50.37199981689453</v>
      </c>
      <c r="TR25" s="38">
        <v>38.555483627319333</v>
      </c>
      <c r="TS25" s="38">
        <v>15.236000366210938</v>
      </c>
      <c r="TT25" s="38">
        <v>-0.37677490234374744</v>
      </c>
      <c r="TU25" s="38">
        <v>-5.3819345092773432</v>
      </c>
      <c r="TV25" s="38">
        <v>12.516551818847656</v>
      </c>
      <c r="TW25" s="38">
        <v>19.324515686035156</v>
      </c>
      <c r="TX25" s="38">
        <v>47.084000549316407</v>
      </c>
      <c r="TY25" s="38">
        <v>62.344515686035152</v>
      </c>
      <c r="TZ25" s="38">
        <v>77.210000915527345</v>
      </c>
      <c r="UA25" s="38">
        <v>74.352259216308596</v>
      </c>
      <c r="UB25" s="38">
        <v>72.900643920898432</v>
      </c>
      <c r="UC25" s="38">
        <v>47.515999450683594</v>
      </c>
      <c r="UD25" s="38">
        <v>36.238709754943848</v>
      </c>
      <c r="UE25" s="38">
        <v>15.848000640869142</v>
      </c>
      <c r="UF25" s="38">
        <v>5.6909686279296885</v>
      </c>
      <c r="UG25" s="38">
        <v>5.8709411621094887E-2</v>
      </c>
      <c r="UH25" s="38">
        <v>9.4292851257324237</v>
      </c>
      <c r="UI25" s="38">
        <v>31.332258057594299</v>
      </c>
      <c r="UJ25" s="38">
        <v>45.12800018310547</v>
      </c>
      <c r="UK25" s="38">
        <v>66.745806274414065</v>
      </c>
      <c r="UL25" s="38">
        <v>71.737999267578118</v>
      </c>
      <c r="UM25" s="38">
        <v>71.803225097656252</v>
      </c>
      <c r="UN25" s="38">
        <v>67.129031372070301</v>
      </c>
      <c r="UO25" s="38">
        <v>53.905999450683595</v>
      </c>
      <c r="UP25" s="38">
        <v>33.649032230377195</v>
      </c>
      <c r="UQ25" s="38">
        <v>1.8380001831054713</v>
      </c>
      <c r="UR25" s="38">
        <v>9.5929031372070313</v>
      </c>
      <c r="US25" s="38">
        <v>-16.118062744140623</v>
      </c>
      <c r="UT25" s="38">
        <v>17.857143249511719</v>
      </c>
      <c r="UU25" s="38">
        <v>17.489678039550782</v>
      </c>
      <c r="UV25" s="38">
        <v>40.165999679565431</v>
      </c>
      <c r="UW25" s="38">
        <v>61.816128234863285</v>
      </c>
      <c r="UX25" s="38">
        <v>68.078000183105473</v>
      </c>
      <c r="UY25" s="38">
        <v>70.084515686035161</v>
      </c>
      <c r="UZ25" s="38">
        <v>63.581290588378906</v>
      </c>
      <c r="VA25" s="38">
        <v>60.134000549316404</v>
      </c>
      <c r="VB25" s="38">
        <v>39.002580490112308</v>
      </c>
      <c r="VC25" s="38">
        <v>-2.7879992675781224</v>
      </c>
      <c r="VD25" s="38">
        <v>6.620000000000001</v>
      </c>
      <c r="VE25" s="38">
        <v>1.9400000000000013</v>
      </c>
      <c r="VF25" s="38">
        <v>5.4178567504882835</v>
      </c>
      <c r="VG25" s="38">
        <v>7.83354705810547</v>
      </c>
      <c r="VH25" s="38">
        <v>50.864000549316401</v>
      </c>
      <c r="VI25" s="38">
        <v>62.094837646484379</v>
      </c>
      <c r="VJ25" s="38">
        <v>72.277999267578124</v>
      </c>
      <c r="VK25" s="38">
        <v>74.317418823242178</v>
      </c>
      <c r="VL25" s="38">
        <v>70.740643920898435</v>
      </c>
      <c r="VM25" s="38">
        <v>56.167999267578125</v>
      </c>
      <c r="VN25" s="38">
        <v>28.22</v>
      </c>
      <c r="VO25" s="38">
        <v>20.360000457763672</v>
      </c>
      <c r="VP25" s="38">
        <v>4.483225097656252</v>
      </c>
      <c r="VQ25" s="38">
        <v>-0.33612823486328125</v>
      </c>
      <c r="VR25" s="38">
        <v>7.0048263549804695</v>
      </c>
      <c r="VS25" s="38">
        <v>27.610322647094726</v>
      </c>
      <c r="VT25" s="38">
        <v>39.7220002746582</v>
      </c>
      <c r="VU25" s="38">
        <v>61.223871765136721</v>
      </c>
      <c r="VV25" s="38">
        <v>70.190000915527349</v>
      </c>
      <c r="VW25" s="38">
        <v>69.021934509277344</v>
      </c>
      <c r="VX25" s="38">
        <v>64.446452941894535</v>
      </c>
      <c r="VY25" s="38">
        <v>55.795999450683595</v>
      </c>
      <c r="VZ25" s="38">
        <v>23.063871078491211</v>
      </c>
      <c r="WA25" s="38">
        <v>6.7880001831054706</v>
      </c>
      <c r="WB25" s="38">
        <v>1.3361282348632813</v>
      </c>
      <c r="WC25" s="38">
        <v>-3.6574188232421889</v>
      </c>
      <c r="WD25" s="38">
        <v>10.11714324951172</v>
      </c>
      <c r="WE25" s="38">
        <v>17.681290588378907</v>
      </c>
      <c r="WF25" s="38">
        <v>44.576000366210934</v>
      </c>
      <c r="WG25" s="38">
        <v>62.599999999999994</v>
      </c>
      <c r="WH25" s="38">
        <v>70.489999084472657</v>
      </c>
      <c r="WI25" s="38">
        <v>78.643225097656256</v>
      </c>
      <c r="WJ25" s="38">
        <v>63.203871765136718</v>
      </c>
      <c r="WK25" s="38">
        <v>58.249999084472655</v>
      </c>
      <c r="WL25" s="38">
        <v>38.805160980224606</v>
      </c>
      <c r="WM25" s="38">
        <v>7.7420007324218751</v>
      </c>
      <c r="WN25" s="38">
        <v>4.7329031372070318</v>
      </c>
      <c r="WO25" s="38">
        <v>-5.2425811767578097</v>
      </c>
      <c r="WP25" s="38">
        <v>13.318571624755862</v>
      </c>
      <c r="WQ25" s="38">
        <v>26.68709686279297</v>
      </c>
      <c r="WR25" s="38">
        <v>51.199999542236327</v>
      </c>
      <c r="WS25" s="38">
        <v>66.530968627929695</v>
      </c>
      <c r="WT25" s="38">
        <v>68.996001281738273</v>
      </c>
      <c r="WU25" s="38">
        <v>72.052903137207039</v>
      </c>
      <c r="WV25" s="38">
        <v>69.788387451171872</v>
      </c>
      <c r="WW25" s="38">
        <v>58.568001098632813</v>
      </c>
      <c r="WX25" s="38">
        <v>36.279354705810547</v>
      </c>
      <c r="WY25" s="38">
        <v>19.196000366210939</v>
      </c>
      <c r="WZ25" s="38">
        <v>-10.154837646484374</v>
      </c>
      <c r="XA25" s="38">
        <v>3.9722592163085935</v>
      </c>
      <c r="XB25" s="38">
        <v>5.7135702514648443</v>
      </c>
      <c r="XC25" s="38">
        <v>25.386451568603515</v>
      </c>
      <c r="XD25" s="38">
        <v>43.813999633789066</v>
      </c>
      <c r="XE25" s="38">
        <v>64.701934509277351</v>
      </c>
      <c r="XF25" s="38">
        <v>69.866000366210926</v>
      </c>
      <c r="XG25" s="38">
        <v>71.071612548828114</v>
      </c>
      <c r="XH25" s="38">
        <v>66.484515686035152</v>
      </c>
      <c r="XI25" s="38">
        <v>58.663999633789061</v>
      </c>
      <c r="XJ25" s="38">
        <v>37.266451568603514</v>
      </c>
      <c r="XK25" s="38">
        <v>0.4160012817382821</v>
      </c>
      <c r="XL25" s="38">
        <v>14.371612548828125</v>
      </c>
      <c r="XM25" s="38">
        <v>-18.208387451171873</v>
      </c>
      <c r="XN25" s="38">
        <v>16.613103637695311</v>
      </c>
      <c r="XO25" s="38">
        <v>17.611612548828127</v>
      </c>
      <c r="XP25" s="38">
        <v>49.663999633789061</v>
      </c>
      <c r="XQ25" s="38">
        <v>59.168387451171874</v>
      </c>
      <c r="XR25" s="38">
        <v>72.211998901367195</v>
      </c>
      <c r="XS25" s="38">
        <v>69.672259216308589</v>
      </c>
      <c r="XT25" s="38">
        <v>66.507740783691403</v>
      </c>
      <c r="XU25" s="38">
        <v>54.799999542236328</v>
      </c>
      <c r="XV25" s="38">
        <v>30.275483798980712</v>
      </c>
      <c r="XW25" s="38">
        <v>0.39199890136718807</v>
      </c>
      <c r="XX25" s="38">
        <v>-8.9006439208984389</v>
      </c>
      <c r="XY25" s="38">
        <v>6.7012905883789067</v>
      </c>
      <c r="XZ25" s="38">
        <v>10.348571624755859</v>
      </c>
      <c r="YA25" s="38">
        <v>22.686451568603516</v>
      </c>
      <c r="YB25" s="38">
        <v>30.463999919891357</v>
      </c>
      <c r="YC25" s="38">
        <v>56.41612823486328</v>
      </c>
      <c r="YD25" s="38">
        <v>78.331998901367186</v>
      </c>
      <c r="YE25" s="38">
        <v>74.079356079101558</v>
      </c>
      <c r="YF25" s="38">
        <v>69.631612548828116</v>
      </c>
      <c r="YG25" s="38">
        <v>51.835999450683595</v>
      </c>
      <c r="YH25" s="38">
        <v>44.042581176757814</v>
      </c>
      <c r="YI25" s="38">
        <v>15.55999954223633</v>
      </c>
      <c r="YJ25" s="38">
        <v>3.7458062744140648</v>
      </c>
      <c r="YK25" s="38">
        <v>16.520000000000003</v>
      </c>
      <c r="YL25" s="38">
        <v>8.5292864990234385</v>
      </c>
      <c r="YM25" s="38">
        <v>31.0245161151886</v>
      </c>
      <c r="YN25" s="38">
        <v>47.174000549316403</v>
      </c>
      <c r="YO25" s="38">
        <v>63.650968627929686</v>
      </c>
      <c r="YP25" s="38">
        <v>67.225999450683588</v>
      </c>
      <c r="YQ25" s="38">
        <v>69.486452941894527</v>
      </c>
      <c r="YR25" s="38">
        <v>68.859356079101559</v>
      </c>
      <c r="YS25" s="38">
        <v>57.242000732421872</v>
      </c>
      <c r="YT25" s="38">
        <v>31.518064503669738</v>
      </c>
      <c r="YU25" s="38">
        <v>19.135999908447268</v>
      </c>
      <c r="YV25" s="38">
        <v>16.688387451171877</v>
      </c>
      <c r="YW25" s="38">
        <v>1.4058062744140649</v>
      </c>
      <c r="YX25" s="38">
        <v>11.756428375244141</v>
      </c>
      <c r="YY25" s="38">
        <v>30.594838676452635</v>
      </c>
      <c r="YZ25" s="38">
        <v>47.665999908447262</v>
      </c>
      <c r="ZA25" s="38">
        <v>69.190321960449211</v>
      </c>
      <c r="ZB25" s="38">
        <v>70.598000183105469</v>
      </c>
      <c r="ZC25" s="38">
        <v>71.356128234863277</v>
      </c>
      <c r="ZD25" s="38">
        <v>62.025162353515626</v>
      </c>
      <c r="ZE25" s="38">
        <v>50.203999633789067</v>
      </c>
      <c r="ZF25" s="38">
        <v>38.718064804077144</v>
      </c>
      <c r="ZG25" s="38">
        <v>17.03000045776367</v>
      </c>
      <c r="ZH25" s="38">
        <v>6.6083874511718754</v>
      </c>
      <c r="ZI25" s="38">
        <v>13.250967254638674</v>
      </c>
      <c r="ZJ25" s="38">
        <v>20.175862731933595</v>
      </c>
      <c r="ZK25" s="38">
        <v>31.58193549633026</v>
      </c>
      <c r="ZL25" s="38">
        <v>54.296000366210933</v>
      </c>
      <c r="ZM25" s="38">
        <v>64.190968627929692</v>
      </c>
      <c r="ZN25" s="38">
        <v>69.830000915527336</v>
      </c>
      <c r="ZO25" s="38">
        <v>71.234193725585939</v>
      </c>
      <c r="ZP25" s="38">
        <v>70.223871765136721</v>
      </c>
      <c r="ZQ25" s="38">
        <v>55.736000366210938</v>
      </c>
      <c r="ZR25" s="38">
        <v>37.655483970642088</v>
      </c>
      <c r="ZS25" s="38">
        <v>11.215999908447266</v>
      </c>
      <c r="ZT25" s="38">
        <v>-0.30129058837890454</v>
      </c>
      <c r="ZU25" s="38">
        <v>0.63354705810547074</v>
      </c>
      <c r="ZV25" s="38">
        <v>11.15214324951172</v>
      </c>
      <c r="ZW25" s="38">
        <v>13.326451568603517</v>
      </c>
      <c r="ZX25" s="38">
        <v>46.898000640869142</v>
      </c>
      <c r="ZY25" s="38">
        <v>61.86838745117187</v>
      </c>
      <c r="ZZ25" s="38">
        <v>73.250000915527352</v>
      </c>
      <c r="AAA25" s="38">
        <v>75.426452941894524</v>
      </c>
      <c r="AAB25" s="38">
        <v>67.163871765136719</v>
      </c>
      <c r="AAC25" s="38">
        <v>57.242000732421872</v>
      </c>
      <c r="AAD25" s="38">
        <v>37.754193382263182</v>
      </c>
      <c r="AAE25" s="38">
        <v>12.788000640869143</v>
      </c>
      <c r="AAF25" s="38">
        <v>18.215484313964843</v>
      </c>
      <c r="AAG25" s="38">
        <v>3.0722592163085949</v>
      </c>
      <c r="AAH25" s="38">
        <v>11.467143249511718</v>
      </c>
      <c r="AAI25" s="38">
        <v>27.848387107849121</v>
      </c>
      <c r="AAJ25" s="38">
        <v>42.319999771118162</v>
      </c>
      <c r="AAK25" s="38">
        <v>60.399356079101565</v>
      </c>
      <c r="AAL25" s="38">
        <v>69.53</v>
      </c>
      <c r="AAM25" s="38">
        <v>74.874837646484366</v>
      </c>
      <c r="AAN25" s="38">
        <v>62.803225097656252</v>
      </c>
      <c r="AAO25" s="38">
        <v>56.444000549316407</v>
      </c>
      <c r="AAP25" s="38">
        <v>44.234193725585939</v>
      </c>
      <c r="AAQ25" s="38">
        <v>19.339999542236328</v>
      </c>
      <c r="AAR25" s="38">
        <v>8.483871765136719</v>
      </c>
      <c r="AAS25" s="38">
        <v>2.2535470581054682</v>
      </c>
      <c r="AAT25" s="38">
        <v>17.465</v>
      </c>
      <c r="AAU25" s="38">
        <v>39.79806480407715</v>
      </c>
      <c r="AAV25" s="38">
        <v>47.689999542236329</v>
      </c>
      <c r="AAW25" s="38">
        <v>65.19548431396484</v>
      </c>
      <c r="AAX25" s="38">
        <v>75.001998901367188</v>
      </c>
      <c r="AAY25" s="38">
        <v>75.554193725585932</v>
      </c>
      <c r="AAZ25" s="38">
        <v>63.952903137207031</v>
      </c>
    </row>
    <row r="26" spans="2:728" x14ac:dyDescent="0.25">
      <c r="B26" s="37">
        <v>43687</v>
      </c>
      <c r="C26" s="35">
        <v>77</v>
      </c>
      <c r="D26" s="35">
        <v>64.454330444335938</v>
      </c>
      <c r="E26" s="3">
        <v>12.545669555664063</v>
      </c>
      <c r="F26" s="40">
        <v>0.98627924919128418</v>
      </c>
      <c r="H26" t="s">
        <v>510</v>
      </c>
      <c r="I26" t="s">
        <v>511</v>
      </c>
      <c r="J26" s="38">
        <v>63.990001678466797</v>
      </c>
      <c r="K26" s="38">
        <v>145.72000122070313</v>
      </c>
      <c r="L26" s="18"/>
      <c r="M26" s="38">
        <v>9.6567735290527352</v>
      </c>
      <c r="N26" s="38">
        <v>22.348275909423826</v>
      </c>
      <c r="O26" s="38">
        <v>17.861290588378907</v>
      </c>
      <c r="P26" s="38">
        <v>38.39</v>
      </c>
      <c r="Q26" s="38">
        <v>63.633547058105464</v>
      </c>
      <c r="R26" s="38">
        <v>64.267999267578119</v>
      </c>
      <c r="S26" s="38">
        <v>68.766452941894528</v>
      </c>
      <c r="T26" s="38">
        <v>63.331612548828119</v>
      </c>
      <c r="U26" s="38">
        <v>47.810000457763671</v>
      </c>
      <c r="V26" s="38">
        <v>31.994193548560144</v>
      </c>
      <c r="W26" s="38">
        <v>11.090000457763672</v>
      </c>
      <c r="X26" s="38">
        <v>18.726451568603515</v>
      </c>
      <c r="Y26" s="38">
        <v>12.287096862792968</v>
      </c>
      <c r="Z26" s="38">
        <v>6.9735702514648459</v>
      </c>
      <c r="AA26" s="38">
        <v>15.689678039550781</v>
      </c>
      <c r="AB26" s="38">
        <v>35.96</v>
      </c>
      <c r="AC26" s="38">
        <v>57.536774902343751</v>
      </c>
      <c r="AD26" s="38">
        <v>64.627999267578133</v>
      </c>
      <c r="AE26" s="38">
        <v>67.837418823242189</v>
      </c>
      <c r="AF26" s="38">
        <v>63.337418823242189</v>
      </c>
      <c r="AG26" s="38">
        <v>50.827999725341797</v>
      </c>
      <c r="AH26" s="38">
        <v>26.449032402038576</v>
      </c>
      <c r="AI26" s="38">
        <v>8.0660012817382807</v>
      </c>
      <c r="AJ26" s="38">
        <v>-15.096130981445313</v>
      </c>
      <c r="AK26" s="38">
        <v>7.6825811767578145</v>
      </c>
      <c r="AL26" s="38">
        <v>17.342856750488281</v>
      </c>
      <c r="AM26" s="38">
        <v>21.530967941284182</v>
      </c>
      <c r="AN26" s="38">
        <v>38.234000320434568</v>
      </c>
      <c r="AO26" s="38">
        <v>51.132257843017577</v>
      </c>
      <c r="AP26" s="38">
        <v>65.323999633789072</v>
      </c>
      <c r="AQ26" s="38">
        <v>71.164515686035145</v>
      </c>
      <c r="AR26" s="38">
        <v>65.19548431396484</v>
      </c>
      <c r="AS26" s="38">
        <v>48.385999908447261</v>
      </c>
      <c r="AT26" s="38">
        <v>36.912258186340331</v>
      </c>
      <c r="AU26" s="38">
        <v>15.494000549316407</v>
      </c>
      <c r="AV26" s="38">
        <v>5.7258062744140652</v>
      </c>
      <c r="AW26" s="38">
        <v>10.330321960449218</v>
      </c>
      <c r="AX26" s="38">
        <v>16.346428375244141</v>
      </c>
      <c r="AY26" s="38">
        <v>21.815483627319338</v>
      </c>
      <c r="AZ26" s="38">
        <v>36.397999839782713</v>
      </c>
      <c r="BA26" s="38">
        <v>58.198709411621095</v>
      </c>
      <c r="BB26" s="38">
        <v>60.608000183105467</v>
      </c>
      <c r="BC26" s="38">
        <v>67.779356079101561</v>
      </c>
      <c r="BD26" s="38">
        <v>66.484515686035152</v>
      </c>
      <c r="BE26" s="38">
        <v>55.435999450683596</v>
      </c>
      <c r="BF26" s="38">
        <v>32.992903223037722</v>
      </c>
      <c r="BG26" s="38">
        <v>-1.1980001831054707</v>
      </c>
      <c r="BH26" s="38">
        <v>18.71483901977539</v>
      </c>
      <c r="BI26" s="38">
        <v>2.8225811767578151</v>
      </c>
      <c r="BJ26" s="38">
        <v>16.71862045288086</v>
      </c>
      <c r="BK26" s="38">
        <v>14.348387451171877</v>
      </c>
      <c r="BL26" s="38">
        <v>35.030000114440917</v>
      </c>
      <c r="BM26" s="38">
        <v>46.31290313720703</v>
      </c>
      <c r="BN26" s="38">
        <v>67.891998901367188</v>
      </c>
      <c r="BO26" s="38">
        <v>67.210321960449221</v>
      </c>
      <c r="BP26" s="38">
        <v>63.656774902343749</v>
      </c>
      <c r="BQ26" s="38">
        <v>53.828000640869135</v>
      </c>
      <c r="BR26" s="38">
        <v>36.058709754943848</v>
      </c>
      <c r="BS26" s="38">
        <v>14.49800064086914</v>
      </c>
      <c r="BT26" s="38">
        <v>-14.300643920898438</v>
      </c>
      <c r="BU26" s="38">
        <v>1.132903137207034</v>
      </c>
      <c r="BV26" s="38">
        <v>0.21071350097656349</v>
      </c>
      <c r="BW26" s="38">
        <v>38.334839019775387</v>
      </c>
      <c r="BX26" s="38">
        <v>39.992000274658203</v>
      </c>
      <c r="BY26" s="38">
        <v>52.589678039550776</v>
      </c>
      <c r="BZ26" s="38">
        <v>62.401998901367186</v>
      </c>
      <c r="CA26" s="38">
        <v>67.053547058105465</v>
      </c>
      <c r="CB26" s="38">
        <v>62.739356079101562</v>
      </c>
      <c r="CC26" s="38">
        <v>56.57</v>
      </c>
      <c r="CD26" s="38">
        <v>24.085806274414061</v>
      </c>
      <c r="CE26" s="38">
        <v>14.665999450683593</v>
      </c>
      <c r="CF26" s="38">
        <v>0.73225921630859503</v>
      </c>
      <c r="CG26" s="38">
        <v>-6.4909686279296892</v>
      </c>
      <c r="CH26" s="38">
        <v>10.856428375244143</v>
      </c>
      <c r="CI26" s="38">
        <v>13.413548431396485</v>
      </c>
      <c r="CJ26" s="38">
        <v>39.12199981689453</v>
      </c>
      <c r="CK26" s="38">
        <v>49.750321960449213</v>
      </c>
      <c r="CL26" s="38">
        <v>68.473999633789063</v>
      </c>
      <c r="CM26" s="38">
        <v>68.992903137207037</v>
      </c>
      <c r="CN26" s="38">
        <v>63.900643920898432</v>
      </c>
      <c r="CO26" s="38">
        <v>55.381998901367183</v>
      </c>
      <c r="CP26" s="38">
        <v>27.720645294189453</v>
      </c>
      <c r="CQ26" s="38">
        <v>11.114000091552736</v>
      </c>
      <c r="CR26" s="38">
        <v>0.2387094116210946</v>
      </c>
      <c r="CS26" s="38">
        <v>1.0632250976562503</v>
      </c>
      <c r="CT26" s="38">
        <v>10.033571624755862</v>
      </c>
      <c r="CU26" s="38">
        <v>24.207742156982423</v>
      </c>
      <c r="CV26" s="38">
        <v>40.963999862670896</v>
      </c>
      <c r="CW26" s="38">
        <v>52.641935882568362</v>
      </c>
      <c r="CX26" s="38">
        <v>68.930000915527344</v>
      </c>
      <c r="CY26" s="38">
        <v>66.548387451171877</v>
      </c>
      <c r="CZ26" s="38">
        <v>66.658709411621089</v>
      </c>
      <c r="DA26" s="38">
        <v>54.001999359130863</v>
      </c>
      <c r="DB26" s="38">
        <v>30.385806446075438</v>
      </c>
      <c r="DC26" s="38">
        <v>22.712000274658202</v>
      </c>
      <c r="DD26" s="38">
        <v>7.7116125488281249</v>
      </c>
      <c r="DE26" s="38">
        <v>1.10387176513672</v>
      </c>
      <c r="DF26" s="38">
        <v>14.409655456542968</v>
      </c>
      <c r="DG26" s="38">
        <v>32.510967726707456</v>
      </c>
      <c r="DH26" s="38">
        <v>40.754000320434571</v>
      </c>
      <c r="DI26" s="38">
        <v>56.456774902343753</v>
      </c>
      <c r="DJ26" s="38">
        <v>66.529999084472649</v>
      </c>
      <c r="DK26" s="38">
        <v>73.887740783691413</v>
      </c>
      <c r="DL26" s="38">
        <v>66.321934509277341</v>
      </c>
      <c r="DM26" s="38">
        <v>49.634000091552736</v>
      </c>
      <c r="DN26" s="38">
        <v>28.382580490112304</v>
      </c>
      <c r="DO26" s="38">
        <v>13.868000640869141</v>
      </c>
      <c r="DP26" s="38">
        <v>-2.9606439208984341</v>
      </c>
      <c r="DQ26" s="38">
        <v>-16.652256469726559</v>
      </c>
      <c r="DR26" s="38">
        <v>11.120000000000001</v>
      </c>
      <c r="DS26" s="38">
        <v>27.285161323547364</v>
      </c>
      <c r="DT26" s="38">
        <v>45.764000091552731</v>
      </c>
      <c r="DU26" s="38">
        <v>58.338065490722656</v>
      </c>
      <c r="DV26" s="38">
        <v>75.434000549316409</v>
      </c>
      <c r="DW26" s="38">
        <v>66.054837646484373</v>
      </c>
      <c r="DX26" s="38">
        <v>58.198709411621095</v>
      </c>
      <c r="DY26" s="38">
        <v>58.813998718261715</v>
      </c>
      <c r="DZ26" s="38">
        <v>44.385160980224612</v>
      </c>
      <c r="EA26" s="38">
        <v>13.904000091552735</v>
      </c>
      <c r="EB26" s="38">
        <v>23.063871078491211</v>
      </c>
      <c r="EC26" s="38">
        <v>-4.3251623535156227</v>
      </c>
      <c r="ED26" s="38">
        <v>23.66857162475586</v>
      </c>
      <c r="EE26" s="38">
        <v>35.878709754943849</v>
      </c>
      <c r="EF26" s="38">
        <v>38.732000274658205</v>
      </c>
      <c r="EG26" s="38">
        <v>59.377418823242188</v>
      </c>
      <c r="EH26" s="38">
        <v>62.533999633789065</v>
      </c>
      <c r="EI26" s="38">
        <v>68.510968627929685</v>
      </c>
      <c r="EJ26" s="38">
        <v>64.092259216308591</v>
      </c>
      <c r="EK26" s="38">
        <v>44.359999542236324</v>
      </c>
      <c r="EL26" s="38">
        <v>25.090322647094727</v>
      </c>
      <c r="EM26" s="38">
        <v>19.603999633789062</v>
      </c>
      <c r="EN26" s="38">
        <v>3.1941937255859401</v>
      </c>
      <c r="EO26" s="38">
        <v>-14.38193725585937</v>
      </c>
      <c r="EP26" s="38">
        <v>11.975000000000001</v>
      </c>
      <c r="EQ26" s="38">
        <v>12.2</v>
      </c>
      <c r="ER26" s="38">
        <v>35.467999954223636</v>
      </c>
      <c r="ES26" s="38">
        <v>52.427096862792965</v>
      </c>
      <c r="ET26" s="38">
        <v>70.477999267578127</v>
      </c>
      <c r="EU26" s="38">
        <v>68.766452941894528</v>
      </c>
      <c r="EV26" s="38">
        <v>62.971612548828119</v>
      </c>
      <c r="EW26" s="38">
        <v>50.702000274658204</v>
      </c>
      <c r="EX26" s="38">
        <v>30.147741985321044</v>
      </c>
      <c r="EY26" s="38">
        <v>8.9059994506835949</v>
      </c>
      <c r="EZ26" s="38">
        <v>3.2870968627929713</v>
      </c>
      <c r="FA26" s="38">
        <v>-8.8309686279296855</v>
      </c>
      <c r="FB26" s="38">
        <v>1.2324145507812503</v>
      </c>
      <c r="FC26" s="38">
        <v>12.350967254638672</v>
      </c>
      <c r="FD26" s="38">
        <v>31.135999965667725</v>
      </c>
      <c r="FE26" s="38">
        <v>54.813548431396484</v>
      </c>
      <c r="FF26" s="38">
        <v>66.398001098632818</v>
      </c>
      <c r="FG26" s="38">
        <v>72.459356079101553</v>
      </c>
      <c r="FH26" s="38">
        <v>67.814193725585938</v>
      </c>
      <c r="FI26" s="38">
        <v>48.974000549316401</v>
      </c>
      <c r="FJ26" s="38">
        <v>34.670967769622806</v>
      </c>
      <c r="FK26" s="38">
        <v>16.22600036621094</v>
      </c>
      <c r="FL26" s="38">
        <v>5.5516125488281247</v>
      </c>
      <c r="FM26" s="38">
        <v>-8.1341937255859378</v>
      </c>
      <c r="FN26" s="38">
        <v>12.315714874267577</v>
      </c>
      <c r="FO26" s="38">
        <v>25.926451568603515</v>
      </c>
      <c r="FP26" s="38">
        <v>42.89</v>
      </c>
      <c r="FQ26" s="38">
        <v>56.93870941162109</v>
      </c>
      <c r="FR26" s="38">
        <v>65.965999450683597</v>
      </c>
      <c r="FS26" s="38">
        <v>69.033547058105469</v>
      </c>
      <c r="FT26" s="38">
        <v>60.201934509277343</v>
      </c>
      <c r="FU26" s="38">
        <v>54.601999816894534</v>
      </c>
      <c r="FV26" s="38">
        <v>30.263870906829833</v>
      </c>
      <c r="FW26" s="38">
        <v>4.5859994506835946</v>
      </c>
      <c r="FX26" s="38">
        <v>10.77741882324219</v>
      </c>
      <c r="FY26" s="38">
        <v>-6.0554843139648398</v>
      </c>
      <c r="FZ26" s="38">
        <v>-6.4685702514648398</v>
      </c>
      <c r="GA26" s="38">
        <v>20.387096862792969</v>
      </c>
      <c r="GB26" s="38">
        <v>44.024000549316405</v>
      </c>
      <c r="GC26" s="38">
        <v>59.824515686035156</v>
      </c>
      <c r="GD26" s="38">
        <v>64.802000732421874</v>
      </c>
      <c r="GE26" s="38">
        <v>69.085806274414068</v>
      </c>
      <c r="GF26" s="38">
        <v>66.08387176513672</v>
      </c>
      <c r="GG26" s="38">
        <v>58.424000549316403</v>
      </c>
      <c r="GH26" s="38">
        <v>28.45225818634033</v>
      </c>
      <c r="GI26" s="38">
        <v>12.769999542236327</v>
      </c>
      <c r="GJ26" s="38">
        <v>1.0748376464843759</v>
      </c>
      <c r="GK26" s="38">
        <v>-5.0916125488281239</v>
      </c>
      <c r="GL26" s="38">
        <v>8.240000000000002</v>
      </c>
      <c r="GM26" s="38">
        <v>24.811613235473633</v>
      </c>
      <c r="GN26" s="38">
        <v>38.552000274658205</v>
      </c>
      <c r="GO26" s="38">
        <v>58.773547058105464</v>
      </c>
      <c r="GP26" s="38">
        <v>65.245999450683598</v>
      </c>
      <c r="GQ26" s="38">
        <v>69.84645294189454</v>
      </c>
      <c r="GR26" s="38">
        <v>62.239999999999995</v>
      </c>
      <c r="GS26" s="38">
        <v>53.594000091552729</v>
      </c>
      <c r="GT26" s="38">
        <v>28.800645294189454</v>
      </c>
      <c r="GU26" s="38">
        <v>0.59600128173828182</v>
      </c>
      <c r="GV26" s="38">
        <v>-3.7619345092773457</v>
      </c>
      <c r="GW26" s="38">
        <v>4.1522592163085932</v>
      </c>
      <c r="GX26" s="38">
        <v>2.1137927246093753</v>
      </c>
      <c r="GY26" s="38">
        <v>25.183225784301758</v>
      </c>
      <c r="GZ26" s="38">
        <v>45.278000640869138</v>
      </c>
      <c r="HA26" s="38">
        <v>55.487096862792967</v>
      </c>
      <c r="HB26" s="38">
        <v>67.543998718261719</v>
      </c>
      <c r="HC26" s="38">
        <v>72.285162353515631</v>
      </c>
      <c r="HD26" s="38">
        <v>68.569031372070313</v>
      </c>
      <c r="HE26" s="38">
        <v>56.3</v>
      </c>
      <c r="HF26" s="38">
        <v>32.574838719367982</v>
      </c>
      <c r="HG26" s="38">
        <v>30.02</v>
      </c>
      <c r="HH26" s="38">
        <v>10.434839019775392</v>
      </c>
      <c r="HI26" s="38">
        <v>22.494839019775391</v>
      </c>
      <c r="HJ26" s="38">
        <v>25.854285812377931</v>
      </c>
      <c r="HK26" s="38">
        <v>19.835484313964844</v>
      </c>
      <c r="HL26" s="38">
        <v>39.56</v>
      </c>
      <c r="HM26" s="38">
        <v>56.160643920898437</v>
      </c>
      <c r="HN26" s="38">
        <v>66.673999633789066</v>
      </c>
      <c r="HO26" s="38">
        <v>72.064515686035151</v>
      </c>
      <c r="HP26" s="38">
        <v>72.743871765136717</v>
      </c>
      <c r="HQ26" s="38">
        <v>54.308000183105463</v>
      </c>
      <c r="HR26" s="38">
        <v>33.312258100509645</v>
      </c>
      <c r="HS26" s="38">
        <v>2.695999450683594</v>
      </c>
      <c r="HT26" s="38">
        <v>-5.4864529418945267</v>
      </c>
      <c r="HU26" s="38">
        <v>14.029032745361327</v>
      </c>
      <c r="HV26" s="38">
        <v>18.397143249511721</v>
      </c>
      <c r="HW26" s="38">
        <v>29.927096691131592</v>
      </c>
      <c r="HX26" s="38">
        <v>46.243999633789059</v>
      </c>
      <c r="HY26" s="38">
        <v>61.258709411621098</v>
      </c>
      <c r="HZ26" s="38">
        <v>64.466000366210935</v>
      </c>
      <c r="IA26" s="38">
        <v>72.505806274414056</v>
      </c>
      <c r="IB26" s="38">
        <v>68.301934509277345</v>
      </c>
      <c r="IC26" s="38">
        <v>54.740000457763671</v>
      </c>
      <c r="ID26" s="38">
        <v>31.727096776962281</v>
      </c>
      <c r="IE26" s="38">
        <v>17.564000549316408</v>
      </c>
      <c r="IF26" s="38">
        <v>10.103870391845703</v>
      </c>
      <c r="IG26" s="38">
        <v>5.406452941894532</v>
      </c>
      <c r="IH26" s="38">
        <v>-8.7442864990234384</v>
      </c>
      <c r="II26" s="38">
        <v>25.612903137207031</v>
      </c>
      <c r="IJ26" s="38">
        <v>44.461999359130857</v>
      </c>
      <c r="IK26" s="38">
        <v>62.454837646484378</v>
      </c>
      <c r="IL26" s="38">
        <v>65.342000732421866</v>
      </c>
      <c r="IM26" s="38">
        <v>70.50838745117187</v>
      </c>
      <c r="IN26" s="38">
        <v>68.911612548828117</v>
      </c>
      <c r="IO26" s="38">
        <v>57.92600128173828</v>
      </c>
      <c r="IP26" s="38">
        <v>41.84774215698242</v>
      </c>
      <c r="IQ26" s="38">
        <v>32.768000040054318</v>
      </c>
      <c r="IR26" s="38">
        <v>-2.6819345092773403</v>
      </c>
      <c r="IS26" s="38">
        <v>0.3141937255859375</v>
      </c>
      <c r="IT26" s="38">
        <v>26.2710343170166</v>
      </c>
      <c r="IU26" s="38">
        <v>29.793548431396484</v>
      </c>
      <c r="IV26" s="38">
        <v>48.878000640869139</v>
      </c>
      <c r="IW26" s="38">
        <v>61.967096862792971</v>
      </c>
      <c r="IX26" s="38">
        <v>66.398001098632818</v>
      </c>
      <c r="IY26" s="38">
        <v>70.903225097656247</v>
      </c>
      <c r="IZ26" s="38">
        <v>65.241934509277343</v>
      </c>
      <c r="JA26" s="38">
        <v>51.434000091552733</v>
      </c>
      <c r="JB26" s="38">
        <v>36.633548431396484</v>
      </c>
      <c r="JC26" s="38">
        <v>19.861999816894532</v>
      </c>
      <c r="JD26" s="38">
        <v>-14.956774902343746</v>
      </c>
      <c r="JE26" s="38">
        <v>30.6354838848114</v>
      </c>
      <c r="JF26" s="38">
        <v>18.024285125732423</v>
      </c>
      <c r="JG26" s="38">
        <v>38.648386764526364</v>
      </c>
      <c r="JH26" s="38">
        <v>40.069999771118162</v>
      </c>
      <c r="JI26" s="38">
        <v>64.980643920898444</v>
      </c>
      <c r="JJ26" s="38">
        <v>65.233999633789068</v>
      </c>
      <c r="JK26" s="38">
        <v>65.689031372070303</v>
      </c>
      <c r="JL26" s="38">
        <v>64.295484313964835</v>
      </c>
      <c r="JM26" s="38">
        <v>50.876000366210938</v>
      </c>
      <c r="JN26" s="38">
        <v>31.76193547487259</v>
      </c>
      <c r="JO26" s="38">
        <v>18.073999633789064</v>
      </c>
      <c r="JP26" s="38">
        <v>5.4296780395507831</v>
      </c>
      <c r="JQ26" s="38">
        <v>-7.0948376464843719</v>
      </c>
      <c r="JR26" s="38">
        <v>3.3928567504882814</v>
      </c>
      <c r="JS26" s="38">
        <v>21.612257843017581</v>
      </c>
      <c r="JT26" s="38">
        <v>34.35199998855591</v>
      </c>
      <c r="JU26" s="38">
        <v>51.689678039550785</v>
      </c>
      <c r="JV26" s="38">
        <v>65.408001098632809</v>
      </c>
      <c r="JW26" s="38">
        <v>68.267096862792968</v>
      </c>
      <c r="JX26" s="38">
        <v>62.042581176757807</v>
      </c>
      <c r="JY26" s="38">
        <v>54.90800064086914</v>
      </c>
      <c r="JZ26" s="38">
        <v>19.399999999999999</v>
      </c>
      <c r="KA26" s="38">
        <v>11.605999450683594</v>
      </c>
      <c r="KB26" s="38">
        <v>12.600645294189455</v>
      </c>
      <c r="KC26" s="38">
        <v>-2.5077407836914034</v>
      </c>
      <c r="KD26" s="38">
        <v>12.347856750488283</v>
      </c>
      <c r="KE26" s="38">
        <v>22.175483627319338</v>
      </c>
      <c r="KF26" s="38">
        <v>44.185999450683596</v>
      </c>
      <c r="KG26" s="38">
        <v>58.001290588378907</v>
      </c>
      <c r="KH26" s="38">
        <v>66.626000366210945</v>
      </c>
      <c r="KI26" s="38">
        <v>68.238065490722647</v>
      </c>
      <c r="KJ26" s="38">
        <v>58.953547058105471</v>
      </c>
      <c r="KK26" s="38">
        <v>45.470000457763675</v>
      </c>
      <c r="KL26" s="38">
        <v>28.173548431396483</v>
      </c>
      <c r="KM26" s="38">
        <v>18.337999725341795</v>
      </c>
      <c r="KN26" s="38">
        <v>3.1709686279296889</v>
      </c>
      <c r="KO26" s="38">
        <v>7.0729031372070317</v>
      </c>
      <c r="KP26" s="38">
        <v>0.76689636230468849</v>
      </c>
      <c r="KQ26" s="38">
        <v>34.421290245056156</v>
      </c>
      <c r="KR26" s="38">
        <v>40.651999816894531</v>
      </c>
      <c r="KS26" s="38">
        <v>56.93870941162109</v>
      </c>
      <c r="KT26" s="38">
        <v>67.232000732421881</v>
      </c>
      <c r="KU26" s="38">
        <v>66.002581176757815</v>
      </c>
      <c r="KV26" s="38">
        <v>60.602581176757809</v>
      </c>
      <c r="KW26" s="38">
        <v>55.958001098632813</v>
      </c>
      <c r="KX26" s="38">
        <v>30.589032230377196</v>
      </c>
      <c r="KY26" s="38">
        <v>7.6339996337890632</v>
      </c>
      <c r="KZ26" s="38">
        <v>7.6941937255859401</v>
      </c>
      <c r="LA26" s="38">
        <v>26.774193382263185</v>
      </c>
      <c r="LB26" s="38">
        <v>2.3128567504882831</v>
      </c>
      <c r="LC26" s="38">
        <v>27.227096862792969</v>
      </c>
      <c r="LD26" s="38">
        <v>29.449999942779542</v>
      </c>
      <c r="LE26" s="38">
        <v>53.977418823242189</v>
      </c>
      <c r="LF26" s="38">
        <v>61.63399963378906</v>
      </c>
      <c r="LG26" s="38">
        <v>68.249678039550787</v>
      </c>
      <c r="LH26" s="38">
        <v>61.961290588378901</v>
      </c>
      <c r="LI26" s="38">
        <v>50.072000274658201</v>
      </c>
      <c r="LJ26" s="38">
        <v>23.063871078491211</v>
      </c>
      <c r="LK26" s="38">
        <v>6.8660003662109368</v>
      </c>
      <c r="LL26" s="38">
        <v>22.866451568603516</v>
      </c>
      <c r="LM26" s="38">
        <v>13.123226470947266</v>
      </c>
      <c r="LN26" s="38">
        <v>15.819285125732421</v>
      </c>
      <c r="LO26" s="38">
        <v>17.727742156982423</v>
      </c>
      <c r="LP26" s="38">
        <v>30.968000040054321</v>
      </c>
      <c r="LQ26" s="38">
        <v>53.495484313964845</v>
      </c>
      <c r="LR26" s="38">
        <v>68.28199981689454</v>
      </c>
      <c r="LS26" s="38">
        <v>68.870968627929685</v>
      </c>
      <c r="LT26" s="38">
        <v>61.554837646484373</v>
      </c>
      <c r="LU26" s="38">
        <v>53.449999542236327</v>
      </c>
      <c r="LV26" s="38">
        <v>36.023871078491212</v>
      </c>
      <c r="LW26" s="38">
        <v>9.86</v>
      </c>
      <c r="LX26" s="38">
        <v>21.432257843017581</v>
      </c>
      <c r="LY26" s="38">
        <v>13.599354705810548</v>
      </c>
      <c r="LZ26" s="38">
        <v>17.62571487426758</v>
      </c>
      <c r="MA26" s="38">
        <v>24.701290588378907</v>
      </c>
      <c r="MB26" s="38">
        <v>42.464000320434572</v>
      </c>
      <c r="MC26" s="38">
        <v>58.384515686035158</v>
      </c>
      <c r="MD26" s="38">
        <v>66.500000915527352</v>
      </c>
      <c r="ME26" s="38">
        <v>68.754837646484376</v>
      </c>
      <c r="MF26" s="38">
        <v>65.201290588378896</v>
      </c>
      <c r="MG26" s="38">
        <v>50.461999816894533</v>
      </c>
      <c r="MH26" s="38">
        <v>38.967742156982425</v>
      </c>
      <c r="MI26" s="38">
        <v>13.195999908447266</v>
      </c>
      <c r="MJ26" s="38">
        <v>8.8903219604492207</v>
      </c>
      <c r="MK26" s="38">
        <v>8.6290313720703118</v>
      </c>
      <c r="ML26" s="38">
        <v>16.060689086914063</v>
      </c>
      <c r="MM26" s="38">
        <v>27.412903137207032</v>
      </c>
      <c r="MN26" s="38">
        <v>42.35</v>
      </c>
      <c r="MO26" s="38">
        <v>58.895484313964843</v>
      </c>
      <c r="MP26" s="38">
        <v>68.071998901367181</v>
      </c>
      <c r="MQ26" s="38">
        <v>71.228387451171869</v>
      </c>
      <c r="MR26" s="38">
        <v>65.781934509277335</v>
      </c>
      <c r="MS26" s="38">
        <v>52.766000366210932</v>
      </c>
      <c r="MT26" s="38">
        <v>26.658064460754396</v>
      </c>
      <c r="MU26" s="38">
        <v>8.1439987182617202</v>
      </c>
      <c r="MV26" s="38">
        <v>15.521290588378907</v>
      </c>
      <c r="MW26" s="38">
        <v>-13.284515686035157</v>
      </c>
      <c r="MX26" s="38">
        <v>16.410714874267576</v>
      </c>
      <c r="MY26" s="38">
        <v>19.835484313964844</v>
      </c>
      <c r="MZ26" s="38">
        <v>47.599999542236326</v>
      </c>
      <c r="NA26" s="38">
        <v>55.986452941894527</v>
      </c>
      <c r="NB26" s="38">
        <v>67.159999084472645</v>
      </c>
      <c r="NC26" s="38">
        <v>73.208387451171873</v>
      </c>
      <c r="ND26" s="38">
        <v>69.585162353515614</v>
      </c>
      <c r="NE26" s="38">
        <v>55.807999267578126</v>
      </c>
      <c r="NF26" s="38">
        <v>31.187096776962282</v>
      </c>
      <c r="NG26" s="38">
        <v>4.5140005493164068</v>
      </c>
      <c r="NH26" s="38">
        <v>20.032903137207033</v>
      </c>
      <c r="NI26" s="38">
        <v>3.1883874511718773</v>
      </c>
      <c r="NJ26" s="38">
        <v>-4.2430010986328099</v>
      </c>
      <c r="NK26" s="38">
        <v>30.74</v>
      </c>
      <c r="NL26" s="38">
        <v>48.337142333984374</v>
      </c>
      <c r="NM26" s="38">
        <v>64.079130554199224</v>
      </c>
      <c r="NN26" s="38">
        <v>70.202857666015632</v>
      </c>
      <c r="NO26" s="38">
        <v>77.13908966064453</v>
      </c>
      <c r="NP26" s="38">
        <v>68.193845520019522</v>
      </c>
      <c r="NQ26" s="38">
        <v>55.915453796386714</v>
      </c>
      <c r="NR26" s="38">
        <v>30.78090905189514</v>
      </c>
      <c r="NS26" s="38">
        <v>3.8257153320312511</v>
      </c>
      <c r="NT26" s="38">
        <v>7.5714297485351558</v>
      </c>
      <c r="NU26" s="38">
        <v>11.832173614501954</v>
      </c>
      <c r="NV26" s="38">
        <v>11.759000549316408</v>
      </c>
      <c r="NW26" s="38">
        <v>29.231428489685058</v>
      </c>
      <c r="NX26" s="38">
        <v>47.43090896606445</v>
      </c>
      <c r="NY26" s="38">
        <v>61.674286499023438</v>
      </c>
      <c r="NZ26" s="38">
        <v>73.733001098632812</v>
      </c>
      <c r="OA26" s="38">
        <v>69.479130554199216</v>
      </c>
      <c r="OB26" s="38">
        <v>64.146364135742189</v>
      </c>
      <c r="OC26" s="38">
        <v>60.020000915527348</v>
      </c>
      <c r="OD26" s="38">
        <v>34.175652256011965</v>
      </c>
      <c r="OE26" s="38">
        <v>11.471427917480469</v>
      </c>
      <c r="OF26" s="38">
        <v>10.923635864257815</v>
      </c>
      <c r="OG26" s="38">
        <v>11.354781951904297</v>
      </c>
      <c r="OH26" s="38">
        <v>10.967000274658204</v>
      </c>
      <c r="OI26" s="38">
        <v>31.091818189620973</v>
      </c>
      <c r="OJ26" s="38">
        <v>38.349091033935544</v>
      </c>
      <c r="OK26" s="38">
        <v>51.577142333984369</v>
      </c>
      <c r="OL26" s="38">
        <v>68.586955566406246</v>
      </c>
      <c r="OM26" s="38">
        <v>71.920869445800776</v>
      </c>
      <c r="ON26" s="38">
        <v>69.114285583496098</v>
      </c>
      <c r="OO26" s="38">
        <v>39.322727584838866</v>
      </c>
      <c r="OP26" s="38">
        <v>32.580909094810487</v>
      </c>
      <c r="OQ26" s="38">
        <v>25.135454483032227</v>
      </c>
      <c r="OR26" s="38">
        <v>6.2190896606445314</v>
      </c>
      <c r="OS26" s="38">
        <v>9.365000000000002</v>
      </c>
      <c r="OT26" s="38">
        <v>16.304000549316406</v>
      </c>
      <c r="OU26" s="38">
        <v>33.901739063262937</v>
      </c>
      <c r="OV26" s="38">
        <v>52.97</v>
      </c>
      <c r="OW26" s="38">
        <v>64.717142333984384</v>
      </c>
      <c r="OX26" s="38">
        <v>71.681817932128908</v>
      </c>
      <c r="OY26" s="38">
        <v>74.99517364501952</v>
      </c>
      <c r="OZ26" s="38">
        <v>64.980643920898444</v>
      </c>
      <c r="PA26" s="38">
        <v>54.302000274658198</v>
      </c>
      <c r="PB26" s="38">
        <v>38.950322647094723</v>
      </c>
      <c r="PC26" s="38">
        <v>19.454000549316405</v>
      </c>
      <c r="PD26" s="38">
        <v>16.130967254638673</v>
      </c>
      <c r="PE26" s="38">
        <v>10.039999999999999</v>
      </c>
      <c r="PF26" s="38">
        <v>5.282856750488282</v>
      </c>
      <c r="PG26" s="38">
        <v>22.419354705810548</v>
      </c>
      <c r="PH26" s="38">
        <v>46.478000183105465</v>
      </c>
      <c r="PI26" s="38">
        <v>60.683871765136715</v>
      </c>
      <c r="PJ26" s="38">
        <v>67.081998901367186</v>
      </c>
      <c r="PK26" s="38">
        <v>74.009678039550778</v>
      </c>
      <c r="PL26" s="38">
        <v>72.738065490722647</v>
      </c>
      <c r="PM26" s="38">
        <v>54.247999725341799</v>
      </c>
      <c r="PN26" s="38">
        <v>29.880645122528076</v>
      </c>
      <c r="PO26" s="38">
        <v>7.8139996337890629</v>
      </c>
      <c r="PP26" s="38">
        <v>2.6658062744140629</v>
      </c>
      <c r="PQ26" s="38">
        <v>6.9393560791015645</v>
      </c>
      <c r="PR26" s="38">
        <v>14.334285125732421</v>
      </c>
      <c r="PS26" s="38">
        <v>16.816129608154299</v>
      </c>
      <c r="PT26" s="38">
        <v>50.119999542236329</v>
      </c>
      <c r="PU26" s="38">
        <v>65.015484313964834</v>
      </c>
      <c r="PV26" s="38">
        <v>69.866000366210926</v>
      </c>
      <c r="PW26" s="38">
        <v>72.064515686035151</v>
      </c>
      <c r="PX26" s="38">
        <v>63.743871765136717</v>
      </c>
      <c r="PY26" s="38">
        <v>60.470000915527343</v>
      </c>
      <c r="PZ26" s="38">
        <v>35.396774215698244</v>
      </c>
      <c r="QA26" s="38">
        <v>7.8739987182617206</v>
      </c>
      <c r="QB26" s="38">
        <v>7.2587094116210942</v>
      </c>
      <c r="QC26" s="38">
        <v>-7.8100009155273398</v>
      </c>
      <c r="QD26" s="38">
        <v>8.4400006103515643</v>
      </c>
      <c r="QE26" s="38">
        <v>26.97161289215088</v>
      </c>
      <c r="QF26" s="38">
        <v>45.566000366210936</v>
      </c>
      <c r="QG26" s="38">
        <v>59.870968627929685</v>
      </c>
      <c r="QH26" s="38">
        <v>68.930000915527344</v>
      </c>
      <c r="QI26" s="38">
        <v>71.431612548828127</v>
      </c>
      <c r="QJ26" s="38">
        <v>63.453547058105471</v>
      </c>
      <c r="QK26" s="38">
        <v>51.8</v>
      </c>
      <c r="QL26" s="38">
        <v>23.261290588378905</v>
      </c>
      <c r="QM26" s="38">
        <v>10.525999450683596</v>
      </c>
      <c r="QN26" s="38">
        <v>-1.2361282348632798</v>
      </c>
      <c r="QO26" s="38">
        <v>0.52322509765625114</v>
      </c>
      <c r="QP26" s="38">
        <v>27.51928581237793</v>
      </c>
      <c r="QQ26" s="38">
        <v>18.407096862792969</v>
      </c>
      <c r="QR26" s="38">
        <v>46.034000091552734</v>
      </c>
      <c r="QS26" s="38">
        <v>58.49483764648437</v>
      </c>
      <c r="QT26" s="38">
        <v>71.197999267578126</v>
      </c>
      <c r="QU26" s="38">
        <v>72.203871765136711</v>
      </c>
      <c r="QV26" s="38">
        <v>66.043225097656247</v>
      </c>
      <c r="QW26" s="38">
        <v>58.429999084472655</v>
      </c>
      <c r="QX26" s="38">
        <v>22.297419509887696</v>
      </c>
      <c r="QY26" s="38">
        <v>22.46</v>
      </c>
      <c r="QZ26" s="38">
        <v>13.994193725585937</v>
      </c>
      <c r="RA26" s="38">
        <v>2.1838717651367183</v>
      </c>
      <c r="RB26" s="38">
        <v>19.059285125732423</v>
      </c>
      <c r="RC26" s="38">
        <v>31.73870966911316</v>
      </c>
      <c r="RD26" s="38">
        <v>47.767999725341795</v>
      </c>
      <c r="RE26" s="38">
        <v>58.059356079101562</v>
      </c>
      <c r="RF26" s="38">
        <v>64.970000915527351</v>
      </c>
      <c r="RG26" s="38">
        <v>68.981290588378897</v>
      </c>
      <c r="RH26" s="38">
        <v>60.074193725585936</v>
      </c>
      <c r="RI26" s="38">
        <v>52.964000091552734</v>
      </c>
      <c r="RJ26" s="38">
        <v>34.183225784301754</v>
      </c>
      <c r="RK26" s="38">
        <v>14.113999633789064</v>
      </c>
      <c r="RL26" s="38">
        <v>1.6961282348632807</v>
      </c>
      <c r="RM26" s="38">
        <v>-2.6529031372070264</v>
      </c>
      <c r="RN26" s="38">
        <v>-2.039286499023433</v>
      </c>
      <c r="RO26" s="38">
        <v>26.048386764526366</v>
      </c>
      <c r="RP26" s="38">
        <v>42.139999771118163</v>
      </c>
      <c r="RQ26" s="38">
        <v>52.287742156982418</v>
      </c>
      <c r="RR26" s="38">
        <v>69.001999816894539</v>
      </c>
      <c r="RS26" s="38">
        <v>68.238065490722647</v>
      </c>
      <c r="RT26" s="38">
        <v>65.067740783691406</v>
      </c>
      <c r="RU26" s="38">
        <v>52.034000549316403</v>
      </c>
      <c r="RV26" s="38">
        <v>26.919354705810548</v>
      </c>
      <c r="RW26" s="38">
        <v>11.91800018310547</v>
      </c>
      <c r="RX26" s="38">
        <v>5.2496780395507834</v>
      </c>
      <c r="RY26" s="38">
        <v>4.4600000000000009</v>
      </c>
      <c r="RZ26" s="38">
        <v>24.973793411254881</v>
      </c>
      <c r="SA26" s="38">
        <v>32.104516125917435</v>
      </c>
      <c r="SB26" s="38">
        <v>41.49799995422363</v>
      </c>
      <c r="SC26" s="38">
        <v>51.062581176757817</v>
      </c>
      <c r="SD26" s="38">
        <v>67.879999084472658</v>
      </c>
      <c r="SE26" s="38">
        <v>66.403225097656247</v>
      </c>
      <c r="SF26" s="38">
        <v>56.172259216308589</v>
      </c>
      <c r="SG26" s="38">
        <v>46.628000640869139</v>
      </c>
      <c r="SH26" s="38">
        <v>29.793548431396484</v>
      </c>
      <c r="SI26" s="38">
        <v>23.972000274658203</v>
      </c>
      <c r="SJ26" s="38">
        <v>15.20193588256836</v>
      </c>
      <c r="SK26" s="38">
        <v>22.419354705810548</v>
      </c>
      <c r="SL26" s="38">
        <v>20.42214324951172</v>
      </c>
      <c r="SM26" s="38">
        <v>24.718709411621095</v>
      </c>
      <c r="SN26" s="38">
        <v>43.79</v>
      </c>
      <c r="SO26" s="38">
        <v>51.747742156982426</v>
      </c>
      <c r="SP26" s="38">
        <v>68.63</v>
      </c>
      <c r="SQ26" s="38">
        <v>64.847096862792966</v>
      </c>
      <c r="SR26" s="38">
        <v>64.858709411621092</v>
      </c>
      <c r="SS26" s="38">
        <v>56.335999450683595</v>
      </c>
      <c r="ST26" s="38">
        <v>28.005161323547362</v>
      </c>
      <c r="SU26" s="38">
        <v>12.266000366210939</v>
      </c>
      <c r="SV26" s="38">
        <v>2.491612548828126</v>
      </c>
      <c r="SW26" s="38">
        <v>16.676773529052735</v>
      </c>
      <c r="SX26" s="38">
        <v>16.751428375244139</v>
      </c>
      <c r="SY26" s="38">
        <v>22.657419509887696</v>
      </c>
      <c r="SZ26" s="38">
        <v>34.375999965667724</v>
      </c>
      <c r="TA26" s="38">
        <v>59.389031372070306</v>
      </c>
      <c r="TB26" s="38">
        <v>65.809999084472651</v>
      </c>
      <c r="TC26" s="38">
        <v>68.261290588378898</v>
      </c>
      <c r="TD26" s="38">
        <v>61.194837646484373</v>
      </c>
      <c r="TE26" s="38">
        <v>53.942000274658199</v>
      </c>
      <c r="TF26" s="38">
        <v>39.478709411621097</v>
      </c>
      <c r="TG26" s="38">
        <v>29.366000022888183</v>
      </c>
      <c r="TH26" s="38">
        <v>14.551612548828125</v>
      </c>
      <c r="TI26" s="38">
        <v>10.864515686035158</v>
      </c>
      <c r="TJ26" s="38">
        <v>25.90571418762207</v>
      </c>
      <c r="TK26" s="38">
        <v>21.449677352905276</v>
      </c>
      <c r="TL26" s="38">
        <v>44.564000549316404</v>
      </c>
      <c r="TM26" s="38">
        <v>54.906451568603515</v>
      </c>
      <c r="TN26" s="38">
        <v>68.816001281738281</v>
      </c>
      <c r="TO26" s="38">
        <v>69.010321960449218</v>
      </c>
      <c r="TP26" s="38">
        <v>64.690321960449211</v>
      </c>
      <c r="TQ26" s="38">
        <v>46.910000457763672</v>
      </c>
      <c r="TR26" s="38">
        <v>40.227742156982423</v>
      </c>
      <c r="TS26" s="38">
        <v>13.381999816894531</v>
      </c>
      <c r="TT26" s="38">
        <v>6.1554843139648447</v>
      </c>
      <c r="TU26" s="38">
        <v>-3.0419345092773398</v>
      </c>
      <c r="TV26" s="38">
        <v>21.547586135864258</v>
      </c>
      <c r="TW26" s="38">
        <v>19.208387451171873</v>
      </c>
      <c r="TX26" s="38">
        <v>46.028000183105469</v>
      </c>
      <c r="TY26" s="38">
        <v>60.8</v>
      </c>
      <c r="TZ26" s="38">
        <v>74.906000366210932</v>
      </c>
      <c r="UA26" s="38">
        <v>72.575484313964836</v>
      </c>
      <c r="UB26" s="38">
        <v>72.087740783691402</v>
      </c>
      <c r="UC26" s="38">
        <v>45.877999725341795</v>
      </c>
      <c r="UD26" s="38">
        <v>34.096129093170163</v>
      </c>
      <c r="UE26" s="38">
        <v>22.310000228881837</v>
      </c>
      <c r="UF26" s="38">
        <v>12.728387451171876</v>
      </c>
      <c r="UG26" s="38">
        <v>6.3006439208984375</v>
      </c>
      <c r="UH26" s="38">
        <v>14.752143249511718</v>
      </c>
      <c r="UI26" s="38">
        <v>33.149677438735964</v>
      </c>
      <c r="UJ26" s="38">
        <v>45.386000366210936</v>
      </c>
      <c r="UK26" s="38">
        <v>63.906452941894528</v>
      </c>
      <c r="UL26" s="38">
        <v>68.461999816894533</v>
      </c>
      <c r="UM26" s="38">
        <v>69.050968627929677</v>
      </c>
      <c r="UN26" s="38">
        <v>66.507740783691403</v>
      </c>
      <c r="UO26" s="38">
        <v>53.533999633789065</v>
      </c>
      <c r="UP26" s="38">
        <v>33.457419338226316</v>
      </c>
      <c r="UQ26" s="38">
        <v>2.3900000000000006</v>
      </c>
      <c r="UR26" s="38">
        <v>25.90903205871582</v>
      </c>
      <c r="US26" s="38">
        <v>0.23290313720703182</v>
      </c>
      <c r="UT26" s="38">
        <v>19.811428375244141</v>
      </c>
      <c r="UU26" s="38">
        <v>16.194839019775394</v>
      </c>
      <c r="UV26" s="38">
        <v>39.019999999999996</v>
      </c>
      <c r="UW26" s="38">
        <v>58.094193725585939</v>
      </c>
      <c r="UX26" s="38">
        <v>64.201998901367176</v>
      </c>
      <c r="UY26" s="38">
        <v>68.394837646484376</v>
      </c>
      <c r="UZ26" s="38">
        <v>62.344515686035152</v>
      </c>
      <c r="VA26" s="38">
        <v>58.178000183105468</v>
      </c>
      <c r="VB26" s="38">
        <v>38.050322647094724</v>
      </c>
      <c r="VC26" s="38">
        <v>-1.9119989013671841</v>
      </c>
      <c r="VD26" s="38">
        <v>11.462581176757812</v>
      </c>
      <c r="VE26" s="38">
        <v>6.7070968627929695</v>
      </c>
      <c r="VF26" s="38">
        <v>8.4264297485351563</v>
      </c>
      <c r="VG26" s="38">
        <v>8.7858062744140639</v>
      </c>
      <c r="VH26" s="38">
        <v>46.826000366210934</v>
      </c>
      <c r="VI26" s="38">
        <v>58.216128234863277</v>
      </c>
      <c r="VJ26" s="38">
        <v>69.859999084472662</v>
      </c>
      <c r="VK26" s="38">
        <v>70.705806274414059</v>
      </c>
      <c r="VL26" s="38">
        <v>68.574837646484383</v>
      </c>
      <c r="VM26" s="38">
        <v>53.96</v>
      </c>
      <c r="VN26" s="38">
        <v>28.876128921508791</v>
      </c>
      <c r="VO26" s="38">
        <v>24.476000137329102</v>
      </c>
      <c r="VP26" s="38">
        <v>6.9451623535156273</v>
      </c>
      <c r="VQ26" s="38">
        <v>3.2929031372070305</v>
      </c>
      <c r="VR26" s="38">
        <v>10.406207275390624</v>
      </c>
      <c r="VS26" s="38">
        <v>28.167741813659667</v>
      </c>
      <c r="VT26" s="38">
        <v>38.600000228881839</v>
      </c>
      <c r="VU26" s="38">
        <v>56.596128234863279</v>
      </c>
      <c r="VV26" s="38">
        <v>65.264000549316407</v>
      </c>
      <c r="VW26" s="38">
        <v>63.970321960449219</v>
      </c>
      <c r="VX26" s="38">
        <v>60.817418823242186</v>
      </c>
      <c r="VY26" s="38">
        <v>53.275999450683592</v>
      </c>
      <c r="VZ26" s="38">
        <v>22.732903137207032</v>
      </c>
      <c r="WA26" s="38">
        <v>12.025999908447265</v>
      </c>
      <c r="WB26" s="38">
        <v>2.1258062744140638</v>
      </c>
      <c r="WC26" s="38">
        <v>0.92387176513672031</v>
      </c>
      <c r="WD26" s="38">
        <v>18.10142837524414</v>
      </c>
      <c r="WE26" s="38">
        <v>16.775484313964846</v>
      </c>
      <c r="WF26" s="38">
        <v>43.399999771118161</v>
      </c>
      <c r="WG26" s="38">
        <v>59.156774902343749</v>
      </c>
      <c r="WH26" s="38">
        <v>65.923998718261714</v>
      </c>
      <c r="WI26" s="38">
        <v>74.12</v>
      </c>
      <c r="WJ26" s="38">
        <v>60.945162353515627</v>
      </c>
      <c r="WK26" s="38">
        <v>54.073999633789057</v>
      </c>
      <c r="WL26" s="38">
        <v>36.412903137207032</v>
      </c>
      <c r="WM26" s="38">
        <v>12.481999816894533</v>
      </c>
      <c r="WN26" s="38">
        <v>11.427742156982422</v>
      </c>
      <c r="WO26" s="38">
        <v>4.4541937255859381</v>
      </c>
      <c r="WP26" s="38">
        <v>19.470714874267578</v>
      </c>
      <c r="WQ26" s="38">
        <v>26.994838676452638</v>
      </c>
      <c r="WR26" s="38">
        <v>45.439999542236329</v>
      </c>
      <c r="WS26" s="38">
        <v>61.996128234863278</v>
      </c>
      <c r="WT26" s="38">
        <v>64.651998901367193</v>
      </c>
      <c r="WU26" s="38">
        <v>68.975484313964841</v>
      </c>
      <c r="WV26" s="38">
        <v>66.844515686035152</v>
      </c>
      <c r="WW26" s="38">
        <v>54.433999633789057</v>
      </c>
      <c r="WX26" s="38">
        <v>33.741935539245603</v>
      </c>
      <c r="WY26" s="38">
        <v>20.468000183105467</v>
      </c>
      <c r="WZ26" s="38">
        <v>-7.1819345092773403</v>
      </c>
      <c r="XA26" s="38">
        <v>12.170967254638672</v>
      </c>
      <c r="XB26" s="38">
        <v>6.8964297485351587</v>
      </c>
      <c r="XC26" s="38">
        <v>21.821290588378908</v>
      </c>
      <c r="XD26" s="38">
        <v>42.673999862670897</v>
      </c>
      <c r="XE26" s="38">
        <v>60.347096862792966</v>
      </c>
      <c r="XF26" s="38">
        <v>65.828000183105473</v>
      </c>
      <c r="XG26" s="38">
        <v>66.281290588378909</v>
      </c>
      <c r="XH26" s="38">
        <v>62.054193725585932</v>
      </c>
      <c r="XI26" s="38">
        <v>56.011998901367186</v>
      </c>
      <c r="XJ26" s="38">
        <v>35.170322647094729</v>
      </c>
      <c r="XK26" s="38">
        <v>2.1380010986328131</v>
      </c>
      <c r="XL26" s="38">
        <v>17.135484313964845</v>
      </c>
      <c r="XM26" s="38">
        <v>-13.121934509277345</v>
      </c>
      <c r="XN26" s="38">
        <v>25.482758407592772</v>
      </c>
      <c r="XO26" s="38">
        <v>18.116773529052736</v>
      </c>
      <c r="XP26" s="38">
        <v>48.391999816894526</v>
      </c>
      <c r="XQ26" s="38">
        <v>54.947096862792968</v>
      </c>
      <c r="XR26" s="38">
        <v>66.536000366210942</v>
      </c>
      <c r="XS26" s="38">
        <v>66.339356079101563</v>
      </c>
      <c r="XT26" s="38">
        <v>65.613547058105468</v>
      </c>
      <c r="XU26" s="38">
        <v>54.650000457763667</v>
      </c>
      <c r="XV26" s="38">
        <v>27.981935539245605</v>
      </c>
      <c r="XW26" s="38">
        <v>0.82400054931640909</v>
      </c>
      <c r="XX26" s="38">
        <v>-0.84129058837890369</v>
      </c>
      <c r="XY26" s="38">
        <v>10.760000000000002</v>
      </c>
      <c r="XZ26" s="38">
        <v>15.311428375244141</v>
      </c>
      <c r="YA26" s="38">
        <v>23.261290588378905</v>
      </c>
      <c r="YB26" s="38">
        <v>27.553999862670899</v>
      </c>
      <c r="YC26" s="38">
        <v>53.483870391845699</v>
      </c>
      <c r="YD26" s="38">
        <v>73.928000183105468</v>
      </c>
      <c r="YE26" s="38">
        <v>70.415484313964839</v>
      </c>
      <c r="YF26" s="38">
        <v>67.059356079101562</v>
      </c>
      <c r="YG26" s="38">
        <v>49.55</v>
      </c>
      <c r="YH26" s="38">
        <v>43.560645294189456</v>
      </c>
      <c r="YI26" s="38">
        <v>13.274000091552736</v>
      </c>
      <c r="YJ26" s="38">
        <v>3.3567749023437514</v>
      </c>
      <c r="YK26" s="38">
        <v>22.070967941284181</v>
      </c>
      <c r="YL26" s="38">
        <v>8.8764297485351555</v>
      </c>
      <c r="YM26" s="38">
        <v>28.429032402038573</v>
      </c>
      <c r="YN26" s="38">
        <v>45.07999954223633</v>
      </c>
      <c r="YO26" s="38">
        <v>59.679356079101566</v>
      </c>
      <c r="YP26" s="38">
        <v>62.971999816894531</v>
      </c>
      <c r="YQ26" s="38">
        <v>66.449678039550776</v>
      </c>
      <c r="YR26" s="38">
        <v>64.725162353515628</v>
      </c>
      <c r="YS26" s="38">
        <v>53.089999542236328</v>
      </c>
      <c r="YT26" s="38">
        <v>28.31290313720703</v>
      </c>
      <c r="YU26" s="38">
        <v>20.468000183105467</v>
      </c>
      <c r="YV26" s="38">
        <v>19.231612548828124</v>
      </c>
      <c r="YW26" s="38">
        <v>7.4270968627929683</v>
      </c>
      <c r="YX26" s="38">
        <v>15.414285125732423</v>
      </c>
      <c r="YY26" s="38">
        <v>28.980645294189454</v>
      </c>
      <c r="YZ26" s="38">
        <v>45.200000457763672</v>
      </c>
      <c r="ZA26" s="38">
        <v>66.641290588378908</v>
      </c>
      <c r="ZB26" s="38">
        <v>68.186001281738271</v>
      </c>
      <c r="ZC26" s="38">
        <v>68.214837646484369</v>
      </c>
      <c r="ZD26" s="38">
        <v>59.975484313964841</v>
      </c>
      <c r="ZE26" s="38">
        <v>48.890000457763676</v>
      </c>
      <c r="ZF26" s="38">
        <v>37.568387107849119</v>
      </c>
      <c r="ZG26" s="38">
        <v>19.345999450683593</v>
      </c>
      <c r="ZH26" s="38">
        <v>10.899354705810548</v>
      </c>
      <c r="ZI26" s="38">
        <v>20.689032058715821</v>
      </c>
      <c r="ZJ26" s="38">
        <v>24.731724090576172</v>
      </c>
      <c r="ZK26" s="38">
        <v>34.461935539245609</v>
      </c>
      <c r="ZL26" s="38">
        <v>53.300000457763673</v>
      </c>
      <c r="ZM26" s="38">
        <v>60.248387451171872</v>
      </c>
      <c r="ZN26" s="38">
        <v>67.417999267578125</v>
      </c>
      <c r="ZO26" s="38">
        <v>67.773547058105464</v>
      </c>
      <c r="ZP26" s="38">
        <v>68</v>
      </c>
      <c r="ZQ26" s="38">
        <v>54.95</v>
      </c>
      <c r="ZR26" s="38">
        <v>33.76516132354736</v>
      </c>
      <c r="ZS26" s="38">
        <v>16.934000549316409</v>
      </c>
      <c r="ZT26" s="38">
        <v>7.3516125488281254</v>
      </c>
      <c r="ZU26" s="38">
        <v>7.363225097656251</v>
      </c>
      <c r="ZV26" s="38">
        <v>16.64857162475586</v>
      </c>
      <c r="ZW26" s="38">
        <v>13.210321960449221</v>
      </c>
      <c r="ZX26" s="38">
        <v>47.438000640869141</v>
      </c>
      <c r="ZY26" s="38">
        <v>57.937418823242183</v>
      </c>
      <c r="ZZ26" s="38">
        <v>70.292000732421883</v>
      </c>
      <c r="AAA26" s="38">
        <v>71.901934509277339</v>
      </c>
      <c r="AAB26" s="38">
        <v>66.22322509765624</v>
      </c>
      <c r="AAC26" s="38">
        <v>54.86</v>
      </c>
      <c r="AAD26" s="38">
        <v>38.056128921508787</v>
      </c>
      <c r="AAE26" s="38">
        <v>12.884000549316408</v>
      </c>
      <c r="AAF26" s="38">
        <v>21.856128921508791</v>
      </c>
      <c r="AAG26" s="38">
        <v>6.5096780395507814</v>
      </c>
      <c r="AAH26" s="38">
        <v>14.385714874267578</v>
      </c>
      <c r="AAI26" s="38">
        <v>27.267741813659669</v>
      </c>
      <c r="AAJ26" s="38">
        <v>40.957999954223631</v>
      </c>
      <c r="AAK26" s="38">
        <v>56.741290588378902</v>
      </c>
      <c r="AAL26" s="38">
        <v>65.75</v>
      </c>
      <c r="AAM26" s="38">
        <v>71.97285675048829</v>
      </c>
      <c r="AAN26" s="38">
        <v>64.259130554199217</v>
      </c>
      <c r="AAO26" s="38">
        <v>54.445999450683594</v>
      </c>
      <c r="AAP26" s="38">
        <v>42.770967941284184</v>
      </c>
      <c r="AAQ26" s="38">
        <v>21.031999816894533</v>
      </c>
      <c r="AAR26" s="38">
        <v>15.962581176757812</v>
      </c>
      <c r="AAS26" s="38">
        <v>7.6419345092773447</v>
      </c>
      <c r="AAT26" s="38">
        <v>15.992856750488283</v>
      </c>
      <c r="AAU26" s="38">
        <v>41.284516372680663</v>
      </c>
      <c r="AAV26" s="38">
        <v>46.681999816894532</v>
      </c>
      <c r="AAW26" s="38">
        <v>62.443225097656253</v>
      </c>
      <c r="AAX26" s="38">
        <v>71.000000915527352</v>
      </c>
      <c r="AAY26" s="38">
        <v>72.668387451171867</v>
      </c>
      <c r="AAZ26" s="38">
        <v>60.047856750488279</v>
      </c>
    </row>
    <row r="27" spans="2:728" x14ac:dyDescent="0.25">
      <c r="B27" s="37">
        <v>43688</v>
      </c>
      <c r="C27" s="35">
        <v>77</v>
      </c>
      <c r="D27" s="35">
        <v>64.302078247070313</v>
      </c>
      <c r="E27" s="3">
        <v>12.697921752929688</v>
      </c>
      <c r="F27" s="40">
        <v>0.98708635568618774</v>
      </c>
      <c r="H27" t="s">
        <v>512</v>
      </c>
      <c r="I27" t="s">
        <v>513</v>
      </c>
      <c r="J27" s="38">
        <v>62.159999847412109</v>
      </c>
      <c r="K27" s="38">
        <v>145.46000671386719</v>
      </c>
      <c r="L27" s="18"/>
      <c r="M27" s="38">
        <v>7.6477407836914075</v>
      </c>
      <c r="N27" s="38">
        <v>18.655172271728517</v>
      </c>
      <c r="O27" s="38">
        <v>23.586451568603515</v>
      </c>
      <c r="P27" s="38">
        <v>42.5839998626709</v>
      </c>
      <c r="Q27" s="38">
        <v>61.218065490722651</v>
      </c>
      <c r="R27" s="38">
        <v>62.744000549316404</v>
      </c>
      <c r="S27" s="38">
        <v>64.876128234863273</v>
      </c>
      <c r="T27" s="38">
        <v>62.965806274414064</v>
      </c>
      <c r="U27" s="38">
        <v>51.2779997253418</v>
      </c>
      <c r="V27" s="38">
        <v>35.942580490112306</v>
      </c>
      <c r="W27" s="38">
        <v>13.105999908447266</v>
      </c>
      <c r="X27" s="38">
        <v>15.939354705810548</v>
      </c>
      <c r="Y27" s="38">
        <v>7.0670968627929689</v>
      </c>
      <c r="Z27" s="38">
        <v>12.045714874267578</v>
      </c>
      <c r="AA27" s="38">
        <v>23.528386764526367</v>
      </c>
      <c r="AB27" s="38">
        <v>41.1260001373291</v>
      </c>
      <c r="AC27" s="38">
        <v>56.880643920898436</v>
      </c>
      <c r="AD27" s="38">
        <v>63.758000183105466</v>
      </c>
      <c r="AE27" s="38">
        <v>66.484515686035152</v>
      </c>
      <c r="AF27" s="38">
        <v>62.588387451171869</v>
      </c>
      <c r="AG27" s="38">
        <v>52.189999542236329</v>
      </c>
      <c r="AH27" s="38">
        <v>31.69806452512741</v>
      </c>
      <c r="AI27" s="38">
        <v>10.501999816894532</v>
      </c>
      <c r="AJ27" s="38">
        <v>-9.3477407836914068</v>
      </c>
      <c r="AK27" s="38">
        <v>3.2406439208984388</v>
      </c>
      <c r="AL27" s="38">
        <v>14.372856750488282</v>
      </c>
      <c r="AM27" s="38">
        <v>24.358709411621092</v>
      </c>
      <c r="AN27" s="38">
        <v>43.075999908447265</v>
      </c>
      <c r="AO27" s="38">
        <v>51.59096725463867</v>
      </c>
      <c r="AP27" s="38">
        <v>63.943998718261717</v>
      </c>
      <c r="AQ27" s="38">
        <v>70.200643920898443</v>
      </c>
      <c r="AR27" s="38">
        <v>67.483225097656259</v>
      </c>
      <c r="AS27" s="38">
        <v>50.653999633789063</v>
      </c>
      <c r="AT27" s="38">
        <v>39.879354705810549</v>
      </c>
      <c r="AU27" s="38">
        <v>10.850000000000001</v>
      </c>
      <c r="AV27" s="38">
        <v>3.6761282348632811</v>
      </c>
      <c r="AW27" s="38">
        <v>12.664515686035156</v>
      </c>
      <c r="AX27" s="38">
        <v>17.87</v>
      </c>
      <c r="AY27" s="38">
        <v>24.289032058715819</v>
      </c>
      <c r="AZ27" s="38">
        <v>38.732000274658205</v>
      </c>
      <c r="BA27" s="38">
        <v>57.130321960449223</v>
      </c>
      <c r="BB27" s="38">
        <v>59.618000183105465</v>
      </c>
      <c r="BC27" s="38">
        <v>68.615484313964842</v>
      </c>
      <c r="BD27" s="38">
        <v>68.615484313964842</v>
      </c>
      <c r="BE27" s="38">
        <v>57.434000549316409</v>
      </c>
      <c r="BF27" s="38">
        <v>37.057419509887694</v>
      </c>
      <c r="BG27" s="38">
        <v>0.72200073242187557</v>
      </c>
      <c r="BH27" s="38">
        <v>10.742581176757813</v>
      </c>
      <c r="BI27" s="38">
        <v>-1.3174188232421855</v>
      </c>
      <c r="BJ27" s="38">
        <v>22.248965682983396</v>
      </c>
      <c r="BK27" s="38">
        <v>19.771612548828124</v>
      </c>
      <c r="BL27" s="38">
        <v>38.690000228881836</v>
      </c>
      <c r="BM27" s="38">
        <v>46.260645294189452</v>
      </c>
      <c r="BN27" s="38">
        <v>65.150000915527343</v>
      </c>
      <c r="BO27" s="38">
        <v>65.799356079101557</v>
      </c>
      <c r="BP27" s="38">
        <v>61.705806274414059</v>
      </c>
      <c r="BQ27" s="38">
        <v>56.396001281738279</v>
      </c>
      <c r="BR27" s="38">
        <v>38.381290588378903</v>
      </c>
      <c r="BS27" s="38">
        <v>17.564000549316408</v>
      </c>
      <c r="BT27" s="38">
        <v>-5.1961282348632807</v>
      </c>
      <c r="BU27" s="38">
        <v>-1.8167749023437523</v>
      </c>
      <c r="BV27" s="38">
        <v>4.7428567504882828</v>
      </c>
      <c r="BW27" s="38">
        <v>38.538064804077152</v>
      </c>
      <c r="BX27" s="38">
        <v>41.827999725341797</v>
      </c>
      <c r="BY27" s="38">
        <v>51.277418823242186</v>
      </c>
      <c r="BZ27" s="38">
        <v>59.660000915527341</v>
      </c>
      <c r="CA27" s="38">
        <v>66.972259216308601</v>
      </c>
      <c r="CB27" s="38">
        <v>64.196774902343748</v>
      </c>
      <c r="CC27" s="38">
        <v>57.296001281738285</v>
      </c>
      <c r="CD27" s="38">
        <v>30.710967769622801</v>
      </c>
      <c r="CE27" s="38">
        <v>6.7039987182617189</v>
      </c>
      <c r="CF27" s="38">
        <v>-0.56838745117187273</v>
      </c>
      <c r="CG27" s="38">
        <v>-12.024515686035151</v>
      </c>
      <c r="CH27" s="38">
        <v>12.32857162475586</v>
      </c>
      <c r="CI27" s="38">
        <v>20.189678039550781</v>
      </c>
      <c r="CJ27" s="38">
        <v>41.287999725341798</v>
      </c>
      <c r="CK27" s="38">
        <v>49.518064117431635</v>
      </c>
      <c r="CL27" s="38">
        <v>66.458000183105469</v>
      </c>
      <c r="CM27" s="38">
        <v>69.457418823242193</v>
      </c>
      <c r="CN27" s="38">
        <v>62.344515686035152</v>
      </c>
      <c r="CO27" s="38">
        <v>54.134000091552736</v>
      </c>
      <c r="CP27" s="38">
        <v>31.349677438735963</v>
      </c>
      <c r="CQ27" s="38">
        <v>10.460000457763673</v>
      </c>
      <c r="CR27" s="38">
        <v>-0.1329031372070304</v>
      </c>
      <c r="CS27" s="38">
        <v>-1.4683874511718713</v>
      </c>
      <c r="CT27" s="38">
        <v>10.104285125732424</v>
      </c>
      <c r="CU27" s="38">
        <v>28.28387107849121</v>
      </c>
      <c r="CV27" s="38">
        <v>41.762000045776368</v>
      </c>
      <c r="CW27" s="38">
        <v>55.318709411621093</v>
      </c>
      <c r="CX27" s="38">
        <v>67.784000549316403</v>
      </c>
      <c r="CY27" s="38">
        <v>69.277418823242186</v>
      </c>
      <c r="CZ27" s="38">
        <v>64.893547058105469</v>
      </c>
      <c r="DA27" s="38">
        <v>54.230000000000004</v>
      </c>
      <c r="DB27" s="38">
        <v>35.617419509887696</v>
      </c>
      <c r="DC27" s="38">
        <v>22.963999862670899</v>
      </c>
      <c r="DD27" s="38">
        <v>5.7025811767578141</v>
      </c>
      <c r="DE27" s="38">
        <v>1.1851623535156257</v>
      </c>
      <c r="DF27" s="38">
        <v>18.549655456542972</v>
      </c>
      <c r="DG27" s="38">
        <v>32.203225805759431</v>
      </c>
      <c r="DH27" s="38">
        <v>39.314000320434573</v>
      </c>
      <c r="DI27" s="38">
        <v>53.942581176757813</v>
      </c>
      <c r="DJ27" s="38">
        <v>62.569999084472656</v>
      </c>
      <c r="DK27" s="38">
        <v>68.185806274414063</v>
      </c>
      <c r="DL27" s="38">
        <v>64.161934509277344</v>
      </c>
      <c r="DM27" s="38">
        <v>51.62599990844727</v>
      </c>
      <c r="DN27" s="38">
        <v>32.754838676452636</v>
      </c>
      <c r="DO27" s="38">
        <v>12.440000457763674</v>
      </c>
      <c r="DP27" s="38">
        <v>-9.7367749023437469</v>
      </c>
      <c r="DQ27" s="38">
        <v>-12.43677490234375</v>
      </c>
      <c r="DR27" s="38">
        <v>9.5064283752441412</v>
      </c>
      <c r="DS27" s="38">
        <v>30.385806446075438</v>
      </c>
      <c r="DT27" s="38">
        <v>46.057999725341794</v>
      </c>
      <c r="DU27" s="38">
        <v>57.414837646484372</v>
      </c>
      <c r="DV27" s="38">
        <v>72.46400054931641</v>
      </c>
      <c r="DW27" s="38">
        <v>66.124515686035153</v>
      </c>
      <c r="DX27" s="38">
        <v>60.103225097656249</v>
      </c>
      <c r="DY27" s="38">
        <v>58.3340005493164</v>
      </c>
      <c r="DZ27" s="38">
        <v>42.509677352905271</v>
      </c>
      <c r="EA27" s="38">
        <v>12.530000457763673</v>
      </c>
      <c r="EB27" s="38">
        <v>16.183226470947268</v>
      </c>
      <c r="EC27" s="38">
        <v>-3.6051623535156239</v>
      </c>
      <c r="ED27" s="38">
        <v>27.718571281433107</v>
      </c>
      <c r="EE27" s="38">
        <v>36.174838676452637</v>
      </c>
      <c r="EF27" s="38">
        <v>40.957999954223631</v>
      </c>
      <c r="EG27" s="38">
        <v>57.00838745117187</v>
      </c>
      <c r="EH27" s="38">
        <v>60.757999267578128</v>
      </c>
      <c r="EI27" s="38">
        <v>64.359356079101559</v>
      </c>
      <c r="EJ27" s="38">
        <v>61.51419372558594</v>
      </c>
      <c r="EK27" s="38">
        <v>48.307999725341801</v>
      </c>
      <c r="EL27" s="38">
        <v>29.346451568603516</v>
      </c>
      <c r="EM27" s="38">
        <v>14.131999359130859</v>
      </c>
      <c r="EN27" s="38">
        <v>-0.91677490234374659</v>
      </c>
      <c r="EO27" s="38">
        <v>-9.3477407836914068</v>
      </c>
      <c r="EP27" s="38">
        <v>17.825000000000003</v>
      </c>
      <c r="EQ27" s="38">
        <v>22.181290588378907</v>
      </c>
      <c r="ER27" s="38">
        <v>39.230000228881835</v>
      </c>
      <c r="ES27" s="38">
        <v>49.970967254638673</v>
      </c>
      <c r="ET27" s="38">
        <v>65.899999084472654</v>
      </c>
      <c r="EU27" s="38">
        <v>67.994193725585944</v>
      </c>
      <c r="EV27" s="38">
        <v>62.478065490722656</v>
      </c>
      <c r="EW27" s="38">
        <v>52.351999816894534</v>
      </c>
      <c r="EX27" s="38">
        <v>32.423870949745179</v>
      </c>
      <c r="EY27" s="38">
        <v>7.9399990844726567</v>
      </c>
      <c r="EZ27" s="38">
        <v>3.6877407836914067</v>
      </c>
      <c r="FA27" s="38">
        <v>-8.4651623535156233</v>
      </c>
      <c r="FB27" s="38">
        <v>6.0055181884765645</v>
      </c>
      <c r="FC27" s="38">
        <v>17.68709686279297</v>
      </c>
      <c r="FD27" s="38">
        <v>34.304000034332276</v>
      </c>
      <c r="FE27" s="38">
        <v>52.101935882568355</v>
      </c>
      <c r="FF27" s="38">
        <v>61.501998901367188</v>
      </c>
      <c r="FG27" s="38">
        <v>71.61741882324219</v>
      </c>
      <c r="FH27" s="38">
        <v>65.880643920898436</v>
      </c>
      <c r="FI27" s="38">
        <v>50.240000457763671</v>
      </c>
      <c r="FJ27" s="38">
        <v>34.44451620101929</v>
      </c>
      <c r="FK27" s="38">
        <v>12.565999908447267</v>
      </c>
      <c r="FL27" s="38">
        <v>-1.0677407836914057</v>
      </c>
      <c r="FM27" s="38">
        <v>-6.7116125488281213</v>
      </c>
      <c r="FN27" s="38">
        <v>9.5964283752441411</v>
      </c>
      <c r="FO27" s="38">
        <v>30.74</v>
      </c>
      <c r="FP27" s="38">
        <v>42.104000320434572</v>
      </c>
      <c r="FQ27" s="38">
        <v>53.965806274414064</v>
      </c>
      <c r="FR27" s="38">
        <v>61.958000183105469</v>
      </c>
      <c r="FS27" s="38">
        <v>68.180000000000007</v>
      </c>
      <c r="FT27" s="38">
        <v>61.618182067871089</v>
      </c>
      <c r="FU27" s="38">
        <v>55.243999633789059</v>
      </c>
      <c r="FV27" s="38">
        <v>31.425161280632018</v>
      </c>
      <c r="FW27" s="38">
        <v>7.739130554199221</v>
      </c>
      <c r="FX27" s="38">
        <v>1.8703219604492212</v>
      </c>
      <c r="FY27" s="38">
        <v>-8.7032250976562509</v>
      </c>
      <c r="FZ27" s="38">
        <v>7.52</v>
      </c>
      <c r="GA27" s="38">
        <v>24.352903137207033</v>
      </c>
      <c r="GB27" s="38">
        <v>43.027999954223631</v>
      </c>
      <c r="GC27" s="38">
        <v>57.612259216308594</v>
      </c>
      <c r="GD27" s="38">
        <v>64.532000732421864</v>
      </c>
      <c r="GE27" s="38">
        <v>67.32645294189453</v>
      </c>
      <c r="GF27" s="38">
        <v>66.438065490722664</v>
      </c>
      <c r="GG27" s="38">
        <v>57.038001098632812</v>
      </c>
      <c r="GH27" s="38">
        <v>35.838064460754396</v>
      </c>
      <c r="GI27" s="38">
        <v>19.196000366210939</v>
      </c>
      <c r="GJ27" s="38">
        <v>8.2109686279296881</v>
      </c>
      <c r="GK27" s="38">
        <v>0.28516235351562713</v>
      </c>
      <c r="GL27" s="38">
        <v>8.5292864990234385</v>
      </c>
      <c r="GM27" s="38">
        <v>26.245806617736818</v>
      </c>
      <c r="GN27" s="38">
        <v>39.326000137329103</v>
      </c>
      <c r="GO27" s="38">
        <v>55.295484313964842</v>
      </c>
      <c r="GP27" s="38">
        <v>62.036000366210935</v>
      </c>
      <c r="GQ27" s="38">
        <v>67.918709411621094</v>
      </c>
      <c r="GR27" s="38">
        <v>64.196774902343748</v>
      </c>
      <c r="GS27" s="38">
        <v>54.836000366210939</v>
      </c>
      <c r="GT27" s="38">
        <v>36.976128921508788</v>
      </c>
      <c r="GU27" s="38">
        <v>8.2700009155273442</v>
      </c>
      <c r="GV27" s="38">
        <v>1.4929031372070334</v>
      </c>
      <c r="GW27" s="38">
        <v>5.7548376464843756</v>
      </c>
      <c r="GX27" s="38">
        <v>7.2220700073242199</v>
      </c>
      <c r="GY27" s="38">
        <v>27.674193382263184</v>
      </c>
      <c r="GZ27" s="38">
        <v>44.036000366210935</v>
      </c>
      <c r="HA27" s="38">
        <v>52.456129608154299</v>
      </c>
      <c r="HB27" s="38">
        <v>67.040000915527344</v>
      </c>
      <c r="HC27" s="38">
        <v>68.940643920898438</v>
      </c>
      <c r="HD27" s="38">
        <v>67.007096862792963</v>
      </c>
      <c r="HE27" s="38">
        <v>54.020000457763672</v>
      </c>
      <c r="HF27" s="38">
        <v>37.127096862792968</v>
      </c>
      <c r="HG27" s="38">
        <v>27.296000022888183</v>
      </c>
      <c r="HH27" s="38">
        <v>11.381290588378906</v>
      </c>
      <c r="HI27" s="38">
        <v>22.79096794128418</v>
      </c>
      <c r="HJ27" s="38">
        <v>28.265000000000001</v>
      </c>
      <c r="HK27" s="38">
        <v>26.007742156982424</v>
      </c>
      <c r="HL27" s="38">
        <v>41.72</v>
      </c>
      <c r="HM27" s="38">
        <v>52.003226470947268</v>
      </c>
      <c r="HN27" s="38">
        <v>63.739999084472657</v>
      </c>
      <c r="HO27" s="38">
        <v>70.827740783691411</v>
      </c>
      <c r="HP27" s="38">
        <v>71.443225097656239</v>
      </c>
      <c r="HQ27" s="38">
        <v>55.958001098632813</v>
      </c>
      <c r="HR27" s="38">
        <v>39.43806480407715</v>
      </c>
      <c r="HS27" s="38">
        <v>3.9860003662109378</v>
      </c>
      <c r="HT27" s="38">
        <v>-5.678065490722652</v>
      </c>
      <c r="HU27" s="38">
        <v>2.6077407836914084</v>
      </c>
      <c r="HV27" s="38">
        <v>17.387856750488282</v>
      </c>
      <c r="HW27" s="38">
        <v>29.741290245056152</v>
      </c>
      <c r="HX27" s="38">
        <v>42.457999725341793</v>
      </c>
      <c r="HY27" s="38">
        <v>54.871612548828125</v>
      </c>
      <c r="HZ27" s="38">
        <v>60.961998901367181</v>
      </c>
      <c r="IA27" s="38">
        <v>68.533998718261728</v>
      </c>
      <c r="IB27" s="38">
        <v>68.824515686035156</v>
      </c>
      <c r="IC27" s="38">
        <v>57.2</v>
      </c>
      <c r="ID27" s="38">
        <v>39.647096862792971</v>
      </c>
      <c r="IE27" s="38">
        <v>18.66800018310547</v>
      </c>
      <c r="IF27" s="38">
        <v>9.4825811767578116</v>
      </c>
      <c r="IG27" s="38">
        <v>4.1058062744140642</v>
      </c>
      <c r="IH27" s="38">
        <v>-2.4507135009765619</v>
      </c>
      <c r="II27" s="38">
        <v>31.041935453414919</v>
      </c>
      <c r="IJ27" s="38">
        <v>43.891999816894533</v>
      </c>
      <c r="IK27" s="38">
        <v>58.773547058105464</v>
      </c>
      <c r="IL27" s="38">
        <v>63.206000366210937</v>
      </c>
      <c r="IM27" s="38">
        <v>67.994193725585944</v>
      </c>
      <c r="IN27" s="38">
        <v>68.998709411621093</v>
      </c>
      <c r="IO27" s="38">
        <v>57.721998901367186</v>
      </c>
      <c r="IP27" s="38">
        <v>42.196128921508787</v>
      </c>
      <c r="IQ27" s="38">
        <v>30.589999971389769</v>
      </c>
      <c r="IR27" s="38">
        <v>-0.89935607910155824</v>
      </c>
      <c r="IS27" s="38">
        <v>4.854837646484377</v>
      </c>
      <c r="IT27" s="38">
        <v>25.942068634033205</v>
      </c>
      <c r="IU27" s="38">
        <v>29.932903308868408</v>
      </c>
      <c r="IV27" s="38">
        <v>46.478000183105465</v>
      </c>
      <c r="IW27" s="38">
        <v>56.967740783691404</v>
      </c>
      <c r="IX27" s="38">
        <v>64.904000549316407</v>
      </c>
      <c r="IY27" s="38">
        <v>67.372903137207032</v>
      </c>
      <c r="IZ27" s="38">
        <v>63.418709411621094</v>
      </c>
      <c r="JA27" s="38">
        <v>52.801999816894529</v>
      </c>
      <c r="JB27" s="38">
        <v>38.166451568603513</v>
      </c>
      <c r="JC27" s="38">
        <v>21.908000183105472</v>
      </c>
      <c r="JD27" s="38">
        <v>-17.610324707031246</v>
      </c>
      <c r="JE27" s="38">
        <v>26.570967597961427</v>
      </c>
      <c r="JF27" s="38">
        <v>22.286428375244142</v>
      </c>
      <c r="JG27" s="38">
        <v>35.089032402038576</v>
      </c>
      <c r="JH27" s="38">
        <v>38.342000045776366</v>
      </c>
      <c r="JI27" s="38">
        <v>59.859356079101559</v>
      </c>
      <c r="JJ27" s="38">
        <v>64.274000549316412</v>
      </c>
      <c r="JK27" s="38">
        <v>63.511612548828126</v>
      </c>
      <c r="JL27" s="38">
        <v>62.559356079101562</v>
      </c>
      <c r="JM27" s="38">
        <v>50.234000549316406</v>
      </c>
      <c r="JN27" s="38">
        <v>35.193548431396486</v>
      </c>
      <c r="JO27" s="38">
        <v>15.062000274658203</v>
      </c>
      <c r="JP27" s="38">
        <v>2.3116125488281263</v>
      </c>
      <c r="JQ27" s="38">
        <v>-17.476774902343749</v>
      </c>
      <c r="JR27" s="38">
        <v>12.572856750488281</v>
      </c>
      <c r="JS27" s="38">
        <v>31.309032273292541</v>
      </c>
      <c r="JT27" s="38">
        <v>39.355999679565429</v>
      </c>
      <c r="JU27" s="38">
        <v>52.943870391845707</v>
      </c>
      <c r="JV27" s="38">
        <v>65.228001098632802</v>
      </c>
      <c r="JW27" s="38">
        <v>69.724515686035147</v>
      </c>
      <c r="JX27" s="38">
        <v>67.291612548828127</v>
      </c>
      <c r="JY27" s="38">
        <v>55.094000549316405</v>
      </c>
      <c r="JZ27" s="38">
        <v>28.980645294189454</v>
      </c>
      <c r="KA27" s="38">
        <v>12.632000274658203</v>
      </c>
      <c r="KB27" s="38">
        <v>9.0935484313964849</v>
      </c>
      <c r="KC27" s="38">
        <v>0.69161254882812528</v>
      </c>
      <c r="KD27" s="38">
        <v>13.466428375244142</v>
      </c>
      <c r="KE27" s="38">
        <v>28.893548431396486</v>
      </c>
      <c r="KF27" s="38">
        <v>45.259999542236329</v>
      </c>
      <c r="KG27" s="38">
        <v>58.030321960449214</v>
      </c>
      <c r="KH27" s="38">
        <v>67.19600128173829</v>
      </c>
      <c r="KI27" s="38">
        <v>68.95225921630859</v>
      </c>
      <c r="KJ27" s="38">
        <v>61.44451568603516</v>
      </c>
      <c r="KK27" s="38">
        <v>49.837999725341795</v>
      </c>
      <c r="KL27" s="38">
        <v>36.232903137207032</v>
      </c>
      <c r="KM27" s="38">
        <v>15.950000457763672</v>
      </c>
      <c r="KN27" s="38">
        <v>2.2825811767578124</v>
      </c>
      <c r="KO27" s="38">
        <v>11.166451568603517</v>
      </c>
      <c r="KP27" s="38">
        <v>15.483448181152344</v>
      </c>
      <c r="KQ27" s="38">
        <v>37.94</v>
      </c>
      <c r="KR27" s="38">
        <v>45.212000274658202</v>
      </c>
      <c r="KS27" s="38">
        <v>57.519356079101563</v>
      </c>
      <c r="KT27" s="38">
        <v>67.123999633789055</v>
      </c>
      <c r="KU27" s="38">
        <v>65.509031372070311</v>
      </c>
      <c r="KV27" s="38">
        <v>64.638065490722653</v>
      </c>
      <c r="KW27" s="38">
        <v>57.488001098632807</v>
      </c>
      <c r="KX27" s="38">
        <v>34.200645122528073</v>
      </c>
      <c r="KY27" s="38">
        <v>9.3860003662109399</v>
      </c>
      <c r="KZ27" s="38">
        <v>5.1045156860351568</v>
      </c>
      <c r="LA27" s="38">
        <v>21.844516372680665</v>
      </c>
      <c r="LB27" s="38">
        <v>4.8264297485351584</v>
      </c>
      <c r="LC27" s="38">
        <v>29.694838676452637</v>
      </c>
      <c r="LD27" s="38">
        <v>34.66999994277954</v>
      </c>
      <c r="LE27" s="38">
        <v>53.570967254638674</v>
      </c>
      <c r="LF27" s="38">
        <v>58.592000732421873</v>
      </c>
      <c r="LG27" s="38">
        <v>68.487740783691407</v>
      </c>
      <c r="LH27" s="38">
        <v>61.676774902343752</v>
      </c>
      <c r="LI27" s="38">
        <v>52.688000183105473</v>
      </c>
      <c r="LJ27" s="38">
        <v>30.031612892150878</v>
      </c>
      <c r="LK27" s="38">
        <v>5.2460003662109393</v>
      </c>
      <c r="LL27" s="38">
        <v>22.192903137207033</v>
      </c>
      <c r="LM27" s="38">
        <v>10.638064117431643</v>
      </c>
      <c r="LN27" s="38">
        <v>19.592856750488281</v>
      </c>
      <c r="LO27" s="38">
        <v>22.593548431396485</v>
      </c>
      <c r="LP27" s="38">
        <v>32.564000020027159</v>
      </c>
      <c r="LQ27" s="38">
        <v>52.456129608154299</v>
      </c>
      <c r="LR27" s="38">
        <v>63.620000915527342</v>
      </c>
      <c r="LS27" s="38">
        <v>67.738709411621102</v>
      </c>
      <c r="LT27" s="38">
        <v>59.267096862792968</v>
      </c>
      <c r="LU27" s="38">
        <v>55.970000915527343</v>
      </c>
      <c r="LV27" s="38">
        <v>35.745161323547364</v>
      </c>
      <c r="LW27" s="38">
        <v>14.600000457763674</v>
      </c>
      <c r="LX27" s="38">
        <v>20.770322647094726</v>
      </c>
      <c r="LY27" s="38">
        <v>17.361935882568361</v>
      </c>
      <c r="LZ27" s="38">
        <v>20.145714874267579</v>
      </c>
      <c r="MA27" s="38">
        <v>27.389677352905274</v>
      </c>
      <c r="MB27" s="38">
        <v>44.504000091552733</v>
      </c>
      <c r="MC27" s="38">
        <v>55.806452941894534</v>
      </c>
      <c r="MD27" s="38">
        <v>62.282000732421878</v>
      </c>
      <c r="ME27" s="38">
        <v>68.476128234863282</v>
      </c>
      <c r="MF27" s="38">
        <v>66.745806274414065</v>
      </c>
      <c r="MG27" s="38">
        <v>52.208000640869145</v>
      </c>
      <c r="MH27" s="38">
        <v>40.320645294189454</v>
      </c>
      <c r="MI27" s="38">
        <v>21.931999816894532</v>
      </c>
      <c r="MJ27" s="38">
        <v>11.329032745361328</v>
      </c>
      <c r="MK27" s="38">
        <v>1.8412905883789072</v>
      </c>
      <c r="ML27" s="38">
        <v>16.780689086914062</v>
      </c>
      <c r="MM27" s="38">
        <v>31.187096776962282</v>
      </c>
      <c r="MN27" s="38">
        <v>43.7</v>
      </c>
      <c r="MO27" s="38">
        <v>55.330321960449218</v>
      </c>
      <c r="MP27" s="38">
        <v>65.930000000000007</v>
      </c>
      <c r="MQ27" s="38">
        <v>68.226452941894536</v>
      </c>
      <c r="MR27" s="38">
        <v>63.198065490722655</v>
      </c>
      <c r="MS27" s="38">
        <v>53.126000366210938</v>
      </c>
      <c r="MT27" s="38">
        <v>32.667741942405698</v>
      </c>
      <c r="MU27" s="38">
        <v>6.0499990844726561</v>
      </c>
      <c r="MV27" s="38">
        <v>14.952257843017577</v>
      </c>
      <c r="MW27" s="38">
        <v>-3.4948376464843705</v>
      </c>
      <c r="MX27" s="38">
        <v>6.7678567504882814</v>
      </c>
      <c r="MY27" s="38">
        <v>23.226451568603515</v>
      </c>
      <c r="MZ27" s="38">
        <v>45.89599945068359</v>
      </c>
      <c r="NA27" s="38">
        <v>55.359356079101559</v>
      </c>
      <c r="NB27" s="38">
        <v>64.496001281738273</v>
      </c>
      <c r="NC27" s="38">
        <v>73.167740783691414</v>
      </c>
      <c r="ND27" s="38">
        <v>70.310968627929697</v>
      </c>
      <c r="NE27" s="38">
        <v>56.563998718261715</v>
      </c>
      <c r="NF27" s="38">
        <v>37.713548431396482</v>
      </c>
      <c r="NG27" s="38">
        <v>5.7740005493164084</v>
      </c>
      <c r="NH27" s="38">
        <v>20.538064804077148</v>
      </c>
      <c r="NI27" s="38">
        <v>7.6419345092773447</v>
      </c>
      <c r="NJ27" s="38">
        <v>0.67357025146484517</v>
      </c>
      <c r="NK27" s="38">
        <v>31.628387107849122</v>
      </c>
      <c r="NL27" s="38">
        <v>47.059999542236326</v>
      </c>
      <c r="NM27" s="38">
        <v>61.200643920898436</v>
      </c>
      <c r="NN27" s="38">
        <v>68.857999267578123</v>
      </c>
      <c r="NO27" s="38">
        <v>73.539356079101566</v>
      </c>
      <c r="NP27" s="38">
        <v>67.802581176757812</v>
      </c>
      <c r="NQ27" s="38">
        <v>55.04</v>
      </c>
      <c r="NR27" s="38">
        <v>31.953548388481138</v>
      </c>
      <c r="NS27" s="38">
        <v>1.9700009155273435</v>
      </c>
      <c r="NT27" s="38">
        <v>7.7522592163085946</v>
      </c>
      <c r="NU27" s="38">
        <v>3.2638717651367202</v>
      </c>
      <c r="NV27" s="38">
        <v>16.693571624755862</v>
      </c>
      <c r="NW27" s="38">
        <v>30.356774215698241</v>
      </c>
      <c r="NX27" s="38">
        <v>44.893999633789065</v>
      </c>
      <c r="NY27" s="38">
        <v>58.001290588378907</v>
      </c>
      <c r="NZ27" s="38">
        <v>68.203999633789067</v>
      </c>
      <c r="OA27" s="38">
        <v>66.095484313964846</v>
      </c>
      <c r="OB27" s="38">
        <v>62.147096862792964</v>
      </c>
      <c r="OC27" s="38">
        <v>55.880000915527347</v>
      </c>
      <c r="OD27" s="38">
        <v>31.709677417278289</v>
      </c>
      <c r="OE27" s="38">
        <v>11.996000366210939</v>
      </c>
      <c r="OF27" s="38">
        <v>10.800645294189454</v>
      </c>
      <c r="OG27" s="38">
        <v>13.181290588378907</v>
      </c>
      <c r="OH27" s="38">
        <v>10.784827728271484</v>
      </c>
      <c r="OI27" s="38">
        <v>27.871612892150878</v>
      </c>
      <c r="OJ27" s="38">
        <v>38.725999679565433</v>
      </c>
      <c r="OK27" s="38">
        <v>51.69548431396484</v>
      </c>
      <c r="OL27" s="38">
        <v>67.424000549316403</v>
      </c>
      <c r="OM27" s="38">
        <v>67.709678039550781</v>
      </c>
      <c r="ON27" s="38">
        <v>61.879999999999995</v>
      </c>
      <c r="OO27" s="38">
        <v>41.695999679565432</v>
      </c>
      <c r="OP27" s="38">
        <v>30.931612892150881</v>
      </c>
      <c r="OQ27" s="38">
        <v>21.104000091552734</v>
      </c>
      <c r="OR27" s="38">
        <v>0.33161254882812585</v>
      </c>
      <c r="OS27" s="38">
        <v>4.581934509277346</v>
      </c>
      <c r="OT27" s="38">
        <v>18.512856750488282</v>
      </c>
      <c r="OU27" s="38">
        <v>30.38</v>
      </c>
      <c r="OV27" s="38">
        <v>47.564000091552735</v>
      </c>
      <c r="OW27" s="38">
        <v>61.572259216308595</v>
      </c>
      <c r="OX27" s="38">
        <v>67.327999267578122</v>
      </c>
      <c r="OY27" s="38">
        <v>72.790321960449219</v>
      </c>
      <c r="OZ27" s="38">
        <v>64.283871765136723</v>
      </c>
      <c r="PA27" s="38">
        <v>53.161999816894529</v>
      </c>
      <c r="PB27" s="38">
        <v>38.863225784301761</v>
      </c>
      <c r="PC27" s="38">
        <v>19.664000091552737</v>
      </c>
      <c r="PD27" s="38">
        <v>11.462581176757812</v>
      </c>
      <c r="PE27" s="38">
        <v>7.6129031372070308</v>
      </c>
      <c r="PF27" s="38">
        <v>7.95714324951172</v>
      </c>
      <c r="PG27" s="38">
        <v>29.154838676452638</v>
      </c>
      <c r="PH27" s="38">
        <v>46.4720002746582</v>
      </c>
      <c r="PI27" s="38">
        <v>54.894839019775389</v>
      </c>
      <c r="PJ27" s="38">
        <v>66.199999999999989</v>
      </c>
      <c r="PK27" s="38">
        <v>69.829031372070318</v>
      </c>
      <c r="PL27" s="38">
        <v>72.424515686035164</v>
      </c>
      <c r="PM27" s="38">
        <v>53.365999450683589</v>
      </c>
      <c r="PN27" s="38">
        <v>33.225161323547361</v>
      </c>
      <c r="PO27" s="38">
        <v>11.64800018310547</v>
      </c>
      <c r="PP27" s="38">
        <v>7.8509686279296886</v>
      </c>
      <c r="PQ27" s="38">
        <v>3.1070968627929716</v>
      </c>
      <c r="PR27" s="38">
        <v>16.03142837524414</v>
      </c>
      <c r="PS27" s="38">
        <v>21.152000045776369</v>
      </c>
      <c r="PT27" s="38">
        <v>45.157999725341796</v>
      </c>
      <c r="PU27" s="38">
        <v>61.14363586425781</v>
      </c>
      <c r="PV27" s="38">
        <v>67.412000732421873</v>
      </c>
      <c r="PW27" s="38">
        <v>66.269678039550783</v>
      </c>
      <c r="PX27" s="38">
        <v>62.315484313964845</v>
      </c>
      <c r="PY27" s="38">
        <v>57.721998901367186</v>
      </c>
      <c r="PZ27" s="38">
        <v>38.72967735290527</v>
      </c>
      <c r="QA27" s="38">
        <v>9.8719998168945331</v>
      </c>
      <c r="QB27" s="38">
        <v>1.4058062744140649</v>
      </c>
      <c r="QC27" s="38">
        <v>-15.268001098632809</v>
      </c>
      <c r="QD27" s="38">
        <v>19.195172271728516</v>
      </c>
      <c r="QE27" s="38">
        <v>28.969032402038575</v>
      </c>
      <c r="QF27" s="38">
        <v>42.87800018310547</v>
      </c>
      <c r="QG27" s="38">
        <v>57.75161254882812</v>
      </c>
      <c r="QH27" s="38">
        <v>65.809999084472651</v>
      </c>
      <c r="QI27" s="38">
        <v>69.126452941894527</v>
      </c>
      <c r="QJ27" s="38">
        <v>62.634837646484371</v>
      </c>
      <c r="QK27" s="38">
        <v>53.492000274658203</v>
      </c>
      <c r="QL27" s="38">
        <v>24.747742156982422</v>
      </c>
      <c r="QM27" s="38">
        <v>7.304000549316406</v>
      </c>
      <c r="QN27" s="38">
        <v>-0.17354705810546989</v>
      </c>
      <c r="QO27" s="38">
        <v>-2.2058062744140585</v>
      </c>
      <c r="QP27" s="38">
        <v>24.864285812377929</v>
      </c>
      <c r="QQ27" s="38">
        <v>21.879354705810549</v>
      </c>
      <c r="QR27" s="38">
        <v>44.065999908447267</v>
      </c>
      <c r="QS27" s="38">
        <v>57.525162353515626</v>
      </c>
      <c r="QT27" s="38">
        <v>69.008001098632803</v>
      </c>
      <c r="QU27" s="38">
        <v>70.502581176757815</v>
      </c>
      <c r="QV27" s="38">
        <v>65.19548431396484</v>
      </c>
      <c r="QW27" s="38">
        <v>56.899999084472654</v>
      </c>
      <c r="QX27" s="38">
        <v>27.436128921508789</v>
      </c>
      <c r="QY27" s="38">
        <v>18.601999816894534</v>
      </c>
      <c r="QZ27" s="38">
        <v>13.158064117431643</v>
      </c>
      <c r="RA27" s="38">
        <v>-2.2174188232421841</v>
      </c>
      <c r="RB27" s="38">
        <v>14.405000000000001</v>
      </c>
      <c r="RC27" s="38">
        <v>31.79096774816513</v>
      </c>
      <c r="RD27" s="38">
        <v>45.265999450683594</v>
      </c>
      <c r="RE27" s="38">
        <v>55.992259216308597</v>
      </c>
      <c r="RF27" s="38">
        <v>65.534000549316403</v>
      </c>
      <c r="RG27" s="38">
        <v>68.209031372070314</v>
      </c>
      <c r="RH27" s="38">
        <v>60.016128234863281</v>
      </c>
      <c r="RI27" s="38">
        <v>52.909999542236328</v>
      </c>
      <c r="RJ27" s="38">
        <v>33.457419338226316</v>
      </c>
      <c r="RK27" s="38">
        <v>12.644000091552734</v>
      </c>
      <c r="RL27" s="38">
        <v>1.0748376464843759</v>
      </c>
      <c r="RM27" s="38">
        <v>-1.131612548828123</v>
      </c>
      <c r="RN27" s="38">
        <v>2.3964297485351587</v>
      </c>
      <c r="RO27" s="38">
        <v>28.539354705810545</v>
      </c>
      <c r="RP27" s="38">
        <v>41.827999725341797</v>
      </c>
      <c r="RQ27" s="38">
        <v>53.524515686035159</v>
      </c>
      <c r="RR27" s="38">
        <v>67.801998901367185</v>
      </c>
      <c r="RS27" s="38">
        <v>68.859356079101559</v>
      </c>
      <c r="RT27" s="38">
        <v>66.478709411621082</v>
      </c>
      <c r="RU27" s="38">
        <v>52.363999633789064</v>
      </c>
      <c r="RV27" s="38">
        <v>34.45032264709473</v>
      </c>
      <c r="RW27" s="38">
        <v>7.9460003662109386</v>
      </c>
      <c r="RX27" s="38">
        <v>7.8393560791015631</v>
      </c>
      <c r="RY27" s="38">
        <v>7.8625811767578142</v>
      </c>
      <c r="RZ27" s="38">
        <v>22.683448181152343</v>
      </c>
      <c r="SA27" s="38">
        <v>33.132258100509645</v>
      </c>
      <c r="SB27" s="38">
        <v>43.495999679565429</v>
      </c>
      <c r="SC27" s="38">
        <v>52.305160980224613</v>
      </c>
      <c r="SD27" s="38">
        <v>66.050000915527335</v>
      </c>
      <c r="SE27" s="38">
        <v>66.513547058105473</v>
      </c>
      <c r="SF27" s="38">
        <v>60.741934509277343</v>
      </c>
      <c r="SG27" s="38">
        <v>49.364000091552732</v>
      </c>
      <c r="SH27" s="38">
        <v>32.574838719367982</v>
      </c>
      <c r="SI27" s="38">
        <v>21.494000320434573</v>
      </c>
      <c r="SJ27" s="38">
        <v>11.741290588378906</v>
      </c>
      <c r="SK27" s="38">
        <v>24.26</v>
      </c>
      <c r="SL27" s="38">
        <v>20.782142562866213</v>
      </c>
      <c r="SM27" s="38">
        <v>29.294193553924561</v>
      </c>
      <c r="SN27" s="38">
        <v>43.981999816894529</v>
      </c>
      <c r="SO27" s="38">
        <v>51.480645294189458</v>
      </c>
      <c r="SP27" s="38">
        <v>69.806001281738276</v>
      </c>
      <c r="SQ27" s="38">
        <v>64.469678039550786</v>
      </c>
      <c r="SR27" s="38">
        <v>67.552903137207039</v>
      </c>
      <c r="SS27" s="38">
        <v>54.325999908447265</v>
      </c>
      <c r="ST27" s="38">
        <v>32.4122580575943</v>
      </c>
      <c r="SU27" s="38">
        <v>7.304000549316406</v>
      </c>
      <c r="SV27" s="38">
        <v>-1.526452941894533</v>
      </c>
      <c r="SW27" s="38">
        <v>14.900000000000002</v>
      </c>
      <c r="SX27" s="38">
        <v>16.37857162475586</v>
      </c>
      <c r="SY27" s="38">
        <v>22.703871078491211</v>
      </c>
      <c r="SZ27" s="38">
        <v>36.698000068664548</v>
      </c>
      <c r="TA27" s="38">
        <v>58.262581176757813</v>
      </c>
      <c r="TB27" s="38">
        <v>65.023998718261709</v>
      </c>
      <c r="TC27" s="38">
        <v>69.387740783691413</v>
      </c>
      <c r="TD27" s="38">
        <v>64.202581176757803</v>
      </c>
      <c r="TE27" s="38">
        <v>55.243999633789059</v>
      </c>
      <c r="TF27" s="38">
        <v>43.032257843017575</v>
      </c>
      <c r="TG27" s="38">
        <v>30.242000045776368</v>
      </c>
      <c r="TH27" s="38">
        <v>10.481290588378908</v>
      </c>
      <c r="TI27" s="38">
        <v>5.0870968627929685</v>
      </c>
      <c r="TJ27" s="38">
        <v>27.962857093811035</v>
      </c>
      <c r="TK27" s="38">
        <v>26.129677352905276</v>
      </c>
      <c r="TL27" s="38">
        <v>45.685999908447265</v>
      </c>
      <c r="TM27" s="38">
        <v>55.545162353515622</v>
      </c>
      <c r="TN27" s="38">
        <v>66.235999450683593</v>
      </c>
      <c r="TO27" s="38">
        <v>70.769678039550783</v>
      </c>
      <c r="TP27" s="38">
        <v>63.494193725585937</v>
      </c>
      <c r="TQ27" s="38">
        <v>52.555999450683593</v>
      </c>
      <c r="TR27" s="38">
        <v>41.911613235473631</v>
      </c>
      <c r="TS27" s="38">
        <v>14.048000640869141</v>
      </c>
      <c r="TT27" s="38">
        <v>5.8883874511718766</v>
      </c>
      <c r="TU27" s="38">
        <v>-9.3767749023437474</v>
      </c>
      <c r="TV27" s="38">
        <v>20.442759094238284</v>
      </c>
      <c r="TW27" s="38">
        <v>26.495483970642091</v>
      </c>
      <c r="TX27" s="38">
        <v>44.738000640869139</v>
      </c>
      <c r="TY27" s="38">
        <v>63.244515686035157</v>
      </c>
      <c r="TZ27" s="38">
        <v>73.634000549316397</v>
      </c>
      <c r="UA27" s="38">
        <v>72.441934509277345</v>
      </c>
      <c r="UB27" s="38">
        <v>73.998065490722652</v>
      </c>
      <c r="UC27" s="38">
        <v>49.62800018310547</v>
      </c>
      <c r="UD27" s="38">
        <v>36.68</v>
      </c>
      <c r="UE27" s="38">
        <v>23.714000091552734</v>
      </c>
      <c r="UF27" s="38">
        <v>13.384515686035158</v>
      </c>
      <c r="UG27" s="38">
        <v>5.098709411621094</v>
      </c>
      <c r="UH27" s="38">
        <v>16.860714874267579</v>
      </c>
      <c r="UI27" s="38">
        <v>35.100645294189455</v>
      </c>
      <c r="UJ27" s="38">
        <v>49.135999450683592</v>
      </c>
      <c r="UK27" s="38">
        <v>61.87419372558594</v>
      </c>
      <c r="UL27" s="38">
        <v>69.110000915527337</v>
      </c>
      <c r="UM27" s="38">
        <v>66.647096862792978</v>
      </c>
      <c r="UN27" s="38">
        <v>67.64</v>
      </c>
      <c r="UO27" s="38">
        <v>55.04</v>
      </c>
      <c r="UP27" s="38">
        <v>36.227096862792969</v>
      </c>
      <c r="UQ27" s="38">
        <v>10.765999908447267</v>
      </c>
      <c r="UR27" s="38">
        <v>14.708387451171877</v>
      </c>
      <c r="US27" s="38">
        <v>-4.9754843139648415</v>
      </c>
      <c r="UT27" s="38">
        <v>17.612856750488284</v>
      </c>
      <c r="UU27" s="38">
        <v>23.249677352905273</v>
      </c>
      <c r="UV27" s="38">
        <v>39.818000183105468</v>
      </c>
      <c r="UW27" s="38">
        <v>57.902581176757806</v>
      </c>
      <c r="UX27" s="38">
        <v>64.861999816894524</v>
      </c>
      <c r="UY27" s="38">
        <v>69.962581176757809</v>
      </c>
      <c r="UZ27" s="38">
        <v>60.91612823486328</v>
      </c>
      <c r="VA27" s="38">
        <v>56.36600036621094</v>
      </c>
      <c r="VB27" s="38">
        <v>39.008386764526364</v>
      </c>
      <c r="VC27" s="38">
        <v>-2.6680010986328142</v>
      </c>
      <c r="VD27" s="38">
        <v>12.542581176757814</v>
      </c>
      <c r="VE27" s="38">
        <v>13.454193725585938</v>
      </c>
      <c r="VF27" s="38">
        <v>10.361428375244142</v>
      </c>
      <c r="VG27" s="38">
        <v>15.306451568603517</v>
      </c>
      <c r="VH27" s="38">
        <v>46.202000274658204</v>
      </c>
      <c r="VI27" s="38">
        <v>56.189678039550785</v>
      </c>
      <c r="VJ27" s="38">
        <v>70.868000183105465</v>
      </c>
      <c r="VK27" s="38">
        <v>69.97999999999999</v>
      </c>
      <c r="VL27" s="38">
        <v>68.81290313720703</v>
      </c>
      <c r="VM27" s="38">
        <v>54.92000045776367</v>
      </c>
      <c r="VN27" s="38">
        <v>35.785806617736817</v>
      </c>
      <c r="VO27" s="38">
        <v>26.61800006866455</v>
      </c>
      <c r="VP27" s="38">
        <v>8.611612548828127</v>
      </c>
      <c r="VQ27" s="38">
        <v>1.1735470581054699</v>
      </c>
      <c r="VR27" s="38">
        <v>13.006896362304687</v>
      </c>
      <c r="VS27" s="38">
        <v>32.365806446075439</v>
      </c>
      <c r="VT27" s="38">
        <v>42.884000091552736</v>
      </c>
      <c r="VU27" s="38">
        <v>57.409031372070316</v>
      </c>
      <c r="VV27" s="38">
        <v>64.483998718261716</v>
      </c>
      <c r="VW27" s="38">
        <v>63.285162353515624</v>
      </c>
      <c r="VX27" s="38">
        <v>61.54903137207031</v>
      </c>
      <c r="VY27" s="38">
        <v>52.825999450683597</v>
      </c>
      <c r="VZ27" s="38">
        <v>29.764516201019287</v>
      </c>
      <c r="WA27" s="38">
        <v>15.230000457763673</v>
      </c>
      <c r="WB27" s="38">
        <v>-1.1954843139648403</v>
      </c>
      <c r="WC27" s="38">
        <v>4.0593560791015619</v>
      </c>
      <c r="WD27" s="38">
        <v>13.40214324951172</v>
      </c>
      <c r="WE27" s="38">
        <v>23.203225784301758</v>
      </c>
      <c r="WF27" s="38">
        <v>44.269999542236327</v>
      </c>
      <c r="WG27" s="38">
        <v>60.190321960449218</v>
      </c>
      <c r="WH27" s="38">
        <v>66.439999084472646</v>
      </c>
      <c r="WI27" s="38">
        <v>74.009678039550778</v>
      </c>
      <c r="WJ27" s="38">
        <v>62.727740783691402</v>
      </c>
      <c r="WK27" s="38">
        <v>55.435999450683596</v>
      </c>
      <c r="WL27" s="38">
        <v>39.687742156982424</v>
      </c>
      <c r="WM27" s="38">
        <v>12.403999633789063</v>
      </c>
      <c r="WN27" s="38">
        <v>8.1470968627929707</v>
      </c>
      <c r="WO27" s="38">
        <v>-1.0387094116210918</v>
      </c>
      <c r="WP27" s="38">
        <v>19.940000000000001</v>
      </c>
      <c r="WQ27" s="38">
        <v>31.239354877471925</v>
      </c>
      <c r="WR27" s="38">
        <v>44.5279997253418</v>
      </c>
      <c r="WS27" s="38">
        <v>62.54774078369141</v>
      </c>
      <c r="WT27" s="38">
        <v>62.275999450683592</v>
      </c>
      <c r="WU27" s="38">
        <v>64.533547058105469</v>
      </c>
      <c r="WV27" s="38">
        <v>66.287096862792964</v>
      </c>
      <c r="WW27" s="38">
        <v>56.91800018310547</v>
      </c>
      <c r="WX27" s="38">
        <v>37.080645294189452</v>
      </c>
      <c r="WY27" s="38">
        <v>21.194000091552734</v>
      </c>
      <c r="WZ27" s="38">
        <v>-5.730321960449217</v>
      </c>
      <c r="XA27" s="38">
        <v>8.4083874511718761</v>
      </c>
      <c r="XB27" s="38">
        <v>11.96857162475586</v>
      </c>
      <c r="XC27" s="38">
        <v>23.644516372680663</v>
      </c>
      <c r="XD27" s="38">
        <v>43.831999359130862</v>
      </c>
      <c r="XE27" s="38">
        <v>58.976774902343749</v>
      </c>
      <c r="XF27" s="38">
        <v>65.846001281738282</v>
      </c>
      <c r="XG27" s="38">
        <v>67.465806274414064</v>
      </c>
      <c r="XH27" s="38">
        <v>62.001934509277348</v>
      </c>
      <c r="XI27" s="38">
        <v>55.802000732421874</v>
      </c>
      <c r="XJ27" s="38">
        <v>39.130322647094729</v>
      </c>
      <c r="XK27" s="38">
        <v>7.1059994506835942</v>
      </c>
      <c r="XL27" s="38">
        <v>21.089677352905273</v>
      </c>
      <c r="XM27" s="38">
        <v>-2.8038717651367193</v>
      </c>
      <c r="XN27" s="38">
        <v>25.457931365966797</v>
      </c>
      <c r="XO27" s="38">
        <v>28.417419509887694</v>
      </c>
      <c r="XP27" s="38">
        <v>48.511999359130854</v>
      </c>
      <c r="XQ27" s="38">
        <v>53.675484313964844</v>
      </c>
      <c r="XR27" s="38">
        <v>64.111998901367187</v>
      </c>
      <c r="XS27" s="38">
        <v>64.777418823242186</v>
      </c>
      <c r="XT27" s="38">
        <v>63.900643920898432</v>
      </c>
      <c r="XU27" s="38">
        <v>54.206000366210937</v>
      </c>
      <c r="XV27" s="38">
        <v>31.866451611518858</v>
      </c>
      <c r="XW27" s="38">
        <v>2.4259994506835945</v>
      </c>
      <c r="XX27" s="38">
        <v>-2.9141937255859389</v>
      </c>
      <c r="XY27" s="38">
        <v>13.970967254638673</v>
      </c>
      <c r="XZ27" s="38">
        <v>20.441428375244143</v>
      </c>
      <c r="YA27" s="38">
        <v>27.261935539245606</v>
      </c>
      <c r="YB27" s="38">
        <v>33.662000045776367</v>
      </c>
      <c r="YC27" s="38">
        <v>54.360645294189453</v>
      </c>
      <c r="YD27" s="38">
        <v>74.539999084472655</v>
      </c>
      <c r="YE27" s="38">
        <v>73.388387451171866</v>
      </c>
      <c r="YF27" s="38">
        <v>67.099999999999994</v>
      </c>
      <c r="YG27" s="38">
        <v>53.335999908447263</v>
      </c>
      <c r="YH27" s="38">
        <v>45.621935882568359</v>
      </c>
      <c r="YI27" s="38">
        <v>15.451999816894531</v>
      </c>
      <c r="YJ27" s="38">
        <v>2.84</v>
      </c>
      <c r="YK27" s="38">
        <v>24.387742156982423</v>
      </c>
      <c r="YL27" s="38">
        <v>2.981429748535156</v>
      </c>
      <c r="YM27" s="38">
        <v>30.327741985321044</v>
      </c>
      <c r="YN27" s="38">
        <v>44.8879997253418</v>
      </c>
      <c r="YO27" s="38">
        <v>62.32709686279297</v>
      </c>
      <c r="YP27" s="38">
        <v>62.732000732421874</v>
      </c>
      <c r="YQ27" s="38">
        <v>68.685162353515622</v>
      </c>
      <c r="YR27" s="38">
        <v>64.411612548828117</v>
      </c>
      <c r="YS27" s="38">
        <v>54.53599945068359</v>
      </c>
      <c r="YT27" s="38">
        <v>30.072258014678955</v>
      </c>
      <c r="YU27" s="38">
        <v>15.019999542236327</v>
      </c>
      <c r="YV27" s="38">
        <v>15.498064117431642</v>
      </c>
      <c r="YW27" s="38">
        <v>7.2877407836914081</v>
      </c>
      <c r="YX27" s="38">
        <v>14.964285125732424</v>
      </c>
      <c r="YY27" s="38">
        <v>32.267096776962283</v>
      </c>
      <c r="YZ27" s="38">
        <v>44.515999908447263</v>
      </c>
      <c r="ZA27" s="38">
        <v>66.345162353515633</v>
      </c>
      <c r="ZB27" s="38">
        <v>69.271999816894521</v>
      </c>
      <c r="ZC27" s="38">
        <v>70.868387451171884</v>
      </c>
      <c r="ZD27" s="38">
        <v>64.504515686035148</v>
      </c>
      <c r="ZE27" s="38">
        <v>52.844000549316405</v>
      </c>
      <c r="ZF27" s="38">
        <v>40.413548431396485</v>
      </c>
      <c r="ZG27" s="38">
        <v>21.925999908447267</v>
      </c>
      <c r="ZH27" s="38">
        <v>6.1554843139648447</v>
      </c>
      <c r="ZI27" s="38">
        <v>13.547096862792969</v>
      </c>
      <c r="ZJ27" s="38">
        <v>22.211724090576173</v>
      </c>
      <c r="ZK27" s="38">
        <v>37.469677352905272</v>
      </c>
      <c r="ZL27" s="38">
        <v>51.398000640869142</v>
      </c>
      <c r="ZM27" s="38">
        <v>62.901934509277339</v>
      </c>
      <c r="ZN27" s="38">
        <v>69.103999633789059</v>
      </c>
      <c r="ZO27" s="38">
        <v>72.215484313964851</v>
      </c>
      <c r="ZP27" s="38">
        <v>66.548387451171877</v>
      </c>
      <c r="ZQ27" s="38">
        <v>57.266000366210932</v>
      </c>
      <c r="ZR27" s="38">
        <v>34.310967769622806</v>
      </c>
      <c r="ZS27" s="38">
        <v>14.234000549316406</v>
      </c>
      <c r="ZT27" s="38">
        <v>0.67999999999999972</v>
      </c>
      <c r="ZU27" s="38"/>
      <c r="ZV27" s="38">
        <v>22.28</v>
      </c>
      <c r="ZW27" s="38">
        <v>20.398709411621095</v>
      </c>
      <c r="ZX27" s="38">
        <v>49.370000000000005</v>
      </c>
      <c r="ZY27" s="38">
        <v>56.689031372070311</v>
      </c>
      <c r="ZZ27" s="38">
        <v>68.066000366210943</v>
      </c>
      <c r="AAA27" s="38">
        <v>70.165806274414052</v>
      </c>
      <c r="AAB27" s="38">
        <v>65.352259216308596</v>
      </c>
      <c r="AAC27" s="38">
        <v>55.946001281738276</v>
      </c>
      <c r="AAD27" s="38">
        <v>39.240645294189456</v>
      </c>
      <c r="AAE27" s="38">
        <v>13.004000091552737</v>
      </c>
      <c r="AAF27" s="38">
        <v>16.520000000000003</v>
      </c>
      <c r="AAG27" s="38">
        <v>6.0858062744140646</v>
      </c>
      <c r="AAH27" s="38">
        <v>8.985714874267579</v>
      </c>
      <c r="AAI27" s="38">
        <v>29.532258014678956</v>
      </c>
      <c r="AAJ27" s="38">
        <v>42.932000045776363</v>
      </c>
      <c r="AAK27" s="38">
        <v>55.347740783691407</v>
      </c>
      <c r="AAL27" s="38">
        <v>65.138001098632813</v>
      </c>
      <c r="AAM27" s="38">
        <v>72.680000000000007</v>
      </c>
      <c r="AAN27" s="38">
        <v>62.123871765136712</v>
      </c>
      <c r="AAO27" s="38">
        <v>59.660000915527341</v>
      </c>
      <c r="AAP27" s="38">
        <v>45.482581176757812</v>
      </c>
      <c r="AAQ27" s="38">
        <v>19.417999725341797</v>
      </c>
      <c r="AAR27" s="38">
        <v>14.238064117431641</v>
      </c>
      <c r="AAS27" s="38">
        <v>5.1161282348632824</v>
      </c>
      <c r="AAT27" s="38">
        <v>15.780714874267577</v>
      </c>
      <c r="AAU27" s="38">
        <v>39.368386764526363</v>
      </c>
      <c r="AAV27" s="38">
        <v>48.806000366210938</v>
      </c>
      <c r="AAW27" s="38">
        <v>60.405162353515621</v>
      </c>
      <c r="AAX27" s="38">
        <v>72.026000366210937</v>
      </c>
      <c r="AAY27" s="38">
        <v>75.995484313964852</v>
      </c>
      <c r="AAZ27" s="38">
        <v>69.105713500976563</v>
      </c>
    </row>
    <row r="28" spans="2:728" x14ac:dyDescent="0.25">
      <c r="B28" s="37">
        <v>43689</v>
      </c>
      <c r="C28" s="35">
        <v>77</v>
      </c>
      <c r="D28" s="35">
        <v>64.157676696777344</v>
      </c>
      <c r="E28" s="3">
        <v>12.842323303222656</v>
      </c>
      <c r="F28" s="40">
        <v>0.98870056867599487</v>
      </c>
      <c r="H28" t="s">
        <v>514</v>
      </c>
      <c r="I28" t="s">
        <v>515</v>
      </c>
      <c r="J28" s="38">
        <v>61.169998168945313</v>
      </c>
      <c r="K28" s="38">
        <v>150.02999877929688</v>
      </c>
      <c r="L28" s="18"/>
      <c r="M28" s="38">
        <v>23.627096862792968</v>
      </c>
      <c r="N28" s="38">
        <v>30.293103466033937</v>
      </c>
      <c r="O28" s="38">
        <v>30.258064460754394</v>
      </c>
      <c r="P28" s="38">
        <v>41.432000274658201</v>
      </c>
      <c r="Q28" s="38">
        <v>57.37419372558594</v>
      </c>
      <c r="R28" s="38">
        <v>63.170000915527339</v>
      </c>
      <c r="S28" s="38">
        <v>64.440643920898438</v>
      </c>
      <c r="T28" s="38">
        <v>62.25161254882812</v>
      </c>
      <c r="U28" s="38">
        <v>52.555999450683593</v>
      </c>
      <c r="V28" s="38">
        <v>42.550322647094724</v>
      </c>
      <c r="W28" s="38">
        <v>28.267999954223633</v>
      </c>
      <c r="X28" s="38">
        <v>30.6354838848114</v>
      </c>
      <c r="Y28" s="38">
        <v>27.302580490112305</v>
      </c>
      <c r="Z28" s="38">
        <v>23.977142562866213</v>
      </c>
      <c r="AA28" s="38">
        <v>25.688386764526367</v>
      </c>
      <c r="AB28" s="38">
        <v>42.476000137329102</v>
      </c>
      <c r="AC28" s="38">
        <v>57.234837646484372</v>
      </c>
      <c r="AD28" s="38">
        <v>62.533999633789065</v>
      </c>
      <c r="AE28" s="38">
        <v>64.156128234863274</v>
      </c>
      <c r="AF28" s="38">
        <v>61.12516235351562</v>
      </c>
      <c r="AG28" s="38">
        <v>54.973999633789063</v>
      </c>
      <c r="AH28" s="38">
        <v>35.460645294189455</v>
      </c>
      <c r="AI28" s="38">
        <v>23.869999771118167</v>
      </c>
      <c r="AJ28" s="38">
        <v>11.253548431396485</v>
      </c>
      <c r="AK28" s="38">
        <v>21.33935470581055</v>
      </c>
      <c r="AL28" s="38">
        <v>26.285</v>
      </c>
      <c r="AM28" s="38">
        <v>28.597419509887697</v>
      </c>
      <c r="AN28" s="38">
        <v>44.486000366210938</v>
      </c>
      <c r="AO28" s="38">
        <v>52.05548431396484</v>
      </c>
      <c r="AP28" s="38">
        <v>60.733999633789061</v>
      </c>
      <c r="AQ28" s="38">
        <v>65.741290588378902</v>
      </c>
      <c r="AR28" s="38">
        <v>63.767096862792968</v>
      </c>
      <c r="AS28" s="38">
        <v>53.06</v>
      </c>
      <c r="AT28" s="38">
        <v>43.996129608154298</v>
      </c>
      <c r="AU28" s="38">
        <v>28.20199993133545</v>
      </c>
      <c r="AV28" s="38">
        <v>23.162580490112305</v>
      </c>
      <c r="AW28" s="38">
        <v>24.927742156982422</v>
      </c>
      <c r="AX28" s="38">
        <v>29.955714359283448</v>
      </c>
      <c r="AY28" s="38">
        <v>31.73870966911316</v>
      </c>
      <c r="AZ28" s="38">
        <v>39.506000137329103</v>
      </c>
      <c r="BA28" s="38">
        <v>56.166452941894534</v>
      </c>
      <c r="BB28" s="38">
        <v>58.315999450683591</v>
      </c>
      <c r="BC28" s="38">
        <v>65.41032196044921</v>
      </c>
      <c r="BD28" s="38">
        <v>64.783225097656242</v>
      </c>
      <c r="BE28" s="38">
        <v>59.582000732421875</v>
      </c>
      <c r="BF28" s="38">
        <v>42.956774215698246</v>
      </c>
      <c r="BG28" s="38">
        <v>19.730000457763673</v>
      </c>
      <c r="BH28" s="38">
        <v>30.350967769622802</v>
      </c>
      <c r="BI28" s="38">
        <v>21.356774215698245</v>
      </c>
      <c r="BJ28" s="38">
        <v>27.562068977355956</v>
      </c>
      <c r="BK28" s="38">
        <v>25.682580490112304</v>
      </c>
      <c r="BL28" s="38">
        <v>40.255999679565427</v>
      </c>
      <c r="BM28" s="38">
        <v>49.982581176757812</v>
      </c>
      <c r="BN28" s="38">
        <v>63.241999816894534</v>
      </c>
      <c r="BO28" s="38">
        <v>64.852903137207022</v>
      </c>
      <c r="BP28" s="38">
        <v>61.427096862792965</v>
      </c>
      <c r="BQ28" s="38">
        <v>56.875999450683594</v>
      </c>
      <c r="BR28" s="38">
        <v>42.498064804077146</v>
      </c>
      <c r="BS28" s="38">
        <v>27.523999977111817</v>
      </c>
      <c r="BT28" s="38">
        <v>9.3954843139648432</v>
      </c>
      <c r="BU28" s="38">
        <v>17.385160980224612</v>
      </c>
      <c r="BV28" s="38">
        <v>18.75071487426758</v>
      </c>
      <c r="BW28" s="38">
        <v>41.609677352905273</v>
      </c>
      <c r="BX28" s="38">
        <v>47.168000640869138</v>
      </c>
      <c r="BY28" s="38">
        <v>53.838064117431642</v>
      </c>
      <c r="BZ28" s="38">
        <v>59.03599945068359</v>
      </c>
      <c r="CA28" s="38">
        <v>65.86903137207031</v>
      </c>
      <c r="CB28" s="38">
        <v>63.836774902343748</v>
      </c>
      <c r="CC28" s="38">
        <v>59.071998901367188</v>
      </c>
      <c r="CD28" s="38">
        <v>38.410322647094723</v>
      </c>
      <c r="CE28" s="38">
        <v>28.100000114440917</v>
      </c>
      <c r="CF28" s="38">
        <v>20.567096862792969</v>
      </c>
      <c r="CG28" s="38">
        <v>17.170321960449222</v>
      </c>
      <c r="CH28" s="38">
        <v>23.48857162475586</v>
      </c>
      <c r="CI28" s="38">
        <v>25.444516372680663</v>
      </c>
      <c r="CJ28" s="38">
        <v>42.307999954223632</v>
      </c>
      <c r="CK28" s="38">
        <v>51.010321960449218</v>
      </c>
      <c r="CL28" s="38">
        <v>62.773998718261723</v>
      </c>
      <c r="CM28" s="38">
        <v>65.050321960449224</v>
      </c>
      <c r="CN28" s="38">
        <v>59.627096862792968</v>
      </c>
      <c r="CO28" s="38">
        <v>54.14</v>
      </c>
      <c r="CP28" s="38">
        <v>37.295483970642088</v>
      </c>
      <c r="CQ28" s="38">
        <v>24.200000228881837</v>
      </c>
      <c r="CR28" s="38">
        <v>17.919354705810548</v>
      </c>
      <c r="CS28" s="38">
        <v>15.126451568603517</v>
      </c>
      <c r="CT28" s="38">
        <v>22.852142562866213</v>
      </c>
      <c r="CU28" s="38">
        <v>32.232258057594301</v>
      </c>
      <c r="CV28" s="38">
        <v>41.947999954223633</v>
      </c>
      <c r="CW28" s="38">
        <v>56.619356079101564</v>
      </c>
      <c r="CX28" s="38">
        <v>62.017999267578119</v>
      </c>
      <c r="CY28" s="38">
        <v>66.30451568603516</v>
      </c>
      <c r="CZ28" s="38">
        <v>63.767096862792968</v>
      </c>
      <c r="DA28" s="38">
        <v>54.038000183105467</v>
      </c>
      <c r="DB28" s="38">
        <v>43.845160980224605</v>
      </c>
      <c r="DC28" s="38">
        <v>35.803999977111815</v>
      </c>
      <c r="DD28" s="38">
        <v>22.419354705810548</v>
      </c>
      <c r="DE28" s="38">
        <v>18.395484313964843</v>
      </c>
      <c r="DF28" s="38">
        <v>28.344137954711915</v>
      </c>
      <c r="DG28" s="38">
        <v>35.06</v>
      </c>
      <c r="DH28" s="38">
        <v>40.83199981689453</v>
      </c>
      <c r="DI28" s="38">
        <v>55.928387451171872</v>
      </c>
      <c r="DJ28" s="38">
        <v>62.642000732421877</v>
      </c>
      <c r="DK28" s="38">
        <v>66.194193725585933</v>
      </c>
      <c r="DL28" s="38">
        <v>65.764515686035153</v>
      </c>
      <c r="DM28" s="38">
        <v>54.439999542236329</v>
      </c>
      <c r="DN28" s="38">
        <v>38.52064529418945</v>
      </c>
      <c r="DO28" s="38">
        <v>28.082000045776368</v>
      </c>
      <c r="DP28" s="38">
        <v>13.564515686035158</v>
      </c>
      <c r="DQ28" s="38">
        <v>11.781935882568359</v>
      </c>
      <c r="DR28" s="38">
        <v>25.64857162475586</v>
      </c>
      <c r="DS28" s="38">
        <v>34.821935539245608</v>
      </c>
      <c r="DT28" s="38">
        <v>46.249999542236324</v>
      </c>
      <c r="DU28" s="38">
        <v>55.098065490722654</v>
      </c>
      <c r="DV28" s="38">
        <v>65.131999816894535</v>
      </c>
      <c r="DW28" s="38">
        <v>65.311612548828123</v>
      </c>
      <c r="DX28" s="38">
        <v>62.158709411621089</v>
      </c>
      <c r="DY28" s="38">
        <v>56.72600036621094</v>
      </c>
      <c r="DZ28" s="38">
        <v>47.770321960449216</v>
      </c>
      <c r="EA28" s="38">
        <v>29.167999954223632</v>
      </c>
      <c r="EB28" s="38">
        <v>33.637419338226316</v>
      </c>
      <c r="EC28" s="38">
        <v>16.165806274414063</v>
      </c>
      <c r="ED28" s="38">
        <v>34.719285640716549</v>
      </c>
      <c r="EE28" s="38">
        <v>41.063871078491211</v>
      </c>
      <c r="EF28" s="38">
        <v>42.662000045776367</v>
      </c>
      <c r="EG28" s="38">
        <v>56.294193725585941</v>
      </c>
      <c r="EH28" s="38">
        <v>60.667999267578125</v>
      </c>
      <c r="EI28" s="38">
        <v>62.68709686279297</v>
      </c>
      <c r="EJ28" s="38">
        <v>60.323871765136715</v>
      </c>
      <c r="EK28" s="38">
        <v>52.766000366210932</v>
      </c>
      <c r="EL28" s="38">
        <v>37.841290588378904</v>
      </c>
      <c r="EM28" s="38">
        <v>29.408000068664549</v>
      </c>
      <c r="EN28" s="38">
        <v>21.031613235473635</v>
      </c>
      <c r="EO28" s="38">
        <v>10.06903274536133</v>
      </c>
      <c r="EP28" s="38">
        <v>27.004999999999999</v>
      </c>
      <c r="EQ28" s="38">
        <v>23.499354705810546</v>
      </c>
      <c r="ER28" s="38">
        <v>39.445999679565432</v>
      </c>
      <c r="ES28" s="38">
        <v>47.346451568603513</v>
      </c>
      <c r="ET28" s="38">
        <v>58.268000183105471</v>
      </c>
      <c r="EU28" s="38">
        <v>61.792903137207034</v>
      </c>
      <c r="EV28" s="38">
        <v>61.119356079101564</v>
      </c>
      <c r="EW28" s="38">
        <v>52.394000549316402</v>
      </c>
      <c r="EX28" s="38">
        <v>37.667096862792967</v>
      </c>
      <c r="EY28" s="38">
        <v>24.547999725341796</v>
      </c>
      <c r="EZ28" s="38">
        <v>22.970967941284179</v>
      </c>
      <c r="FA28" s="38">
        <v>13.158064117431643</v>
      </c>
      <c r="FB28" s="38">
        <v>22.006896362304687</v>
      </c>
      <c r="FC28" s="38">
        <v>23.510967941284179</v>
      </c>
      <c r="FD28" s="38">
        <v>33.871999931335452</v>
      </c>
      <c r="FE28" s="38">
        <v>49.250967254638667</v>
      </c>
      <c r="FF28" s="38">
        <v>58.220000915527343</v>
      </c>
      <c r="FG28" s="38">
        <v>67.349678039550781</v>
      </c>
      <c r="FH28" s="38">
        <v>63.099356079101561</v>
      </c>
      <c r="FI28" s="38">
        <v>50.42000045776367</v>
      </c>
      <c r="FJ28" s="38">
        <v>36.563871078491211</v>
      </c>
      <c r="FK28" s="38">
        <v>26.983999977111814</v>
      </c>
      <c r="FL28" s="38">
        <v>18.256129608154296</v>
      </c>
      <c r="FM28" s="38">
        <v>10.504515686035155</v>
      </c>
      <c r="FN28" s="38">
        <v>21.45714256286621</v>
      </c>
      <c r="FO28" s="38">
        <v>30.856129007339476</v>
      </c>
      <c r="FP28" s="38">
        <v>41.31799995422363</v>
      </c>
      <c r="FQ28" s="38">
        <v>50.203226470947264</v>
      </c>
      <c r="FR28" s="38">
        <v>58.381999816894535</v>
      </c>
      <c r="FS28" s="38">
        <v>64.58</v>
      </c>
      <c r="FT28" s="38">
        <v>59.598065490722654</v>
      </c>
      <c r="FU28" s="38">
        <v>52.676000366210936</v>
      </c>
      <c r="FV28" s="38">
        <v>37.870322647094724</v>
      </c>
      <c r="FW28" s="38">
        <v>21.607999954223633</v>
      </c>
      <c r="FX28" s="38">
        <v>24.985806274414063</v>
      </c>
      <c r="FY28" s="38">
        <v>14.029032745361327</v>
      </c>
      <c r="FZ28" s="38">
        <v>20.274285125732423</v>
      </c>
      <c r="GA28" s="38">
        <v>32.238064525127413</v>
      </c>
      <c r="GB28" s="38">
        <v>45.427999725341799</v>
      </c>
      <c r="GC28" s="38">
        <v>57.931612548828127</v>
      </c>
      <c r="GD28" s="38">
        <v>63.601999816894534</v>
      </c>
      <c r="GE28" s="38">
        <v>64.59741882324218</v>
      </c>
      <c r="GF28" s="38">
        <v>64.527740783691399</v>
      </c>
      <c r="GG28" s="38">
        <v>57.391999816894526</v>
      </c>
      <c r="GH28" s="38">
        <v>39.612257843017581</v>
      </c>
      <c r="GI28" s="38">
        <v>27.997999954223634</v>
      </c>
      <c r="GJ28" s="38">
        <v>24.068386764526366</v>
      </c>
      <c r="GK28" s="38">
        <v>19.481290588378904</v>
      </c>
      <c r="GL28" s="38">
        <v>20.724285812377929</v>
      </c>
      <c r="GM28" s="38">
        <v>30.292903308868407</v>
      </c>
      <c r="GN28" s="38">
        <v>38.401999816894531</v>
      </c>
      <c r="GO28" s="38">
        <v>53.756773529052737</v>
      </c>
      <c r="GP28" s="38">
        <v>59.983998718261716</v>
      </c>
      <c r="GQ28" s="38">
        <v>65.015484313964834</v>
      </c>
      <c r="GR28" s="38">
        <v>62.623225097656245</v>
      </c>
      <c r="GS28" s="38">
        <v>54.529999542236325</v>
      </c>
      <c r="GT28" s="38">
        <v>40.512257843017579</v>
      </c>
      <c r="GU28" s="38">
        <v>20.73800018310547</v>
      </c>
      <c r="GV28" s="38">
        <v>18.360645294189453</v>
      </c>
      <c r="GW28" s="38">
        <v>22.245160980224611</v>
      </c>
      <c r="GX28" s="38">
        <v>20.796551818847657</v>
      </c>
      <c r="GY28" s="38">
        <v>29.294193553924561</v>
      </c>
      <c r="GZ28" s="38">
        <v>41.185999908447265</v>
      </c>
      <c r="HA28" s="38">
        <v>51.829032745361332</v>
      </c>
      <c r="HB28" s="38">
        <v>61.693998718261717</v>
      </c>
      <c r="HC28" s="38">
        <v>66.08967803955079</v>
      </c>
      <c r="HD28" s="38">
        <v>62.768387451171876</v>
      </c>
      <c r="HE28" s="38">
        <v>53.570000457763669</v>
      </c>
      <c r="HF28" s="38">
        <v>39.072257843017582</v>
      </c>
      <c r="HG28" s="38">
        <v>35.851999931335449</v>
      </c>
      <c r="HH28" s="38">
        <v>27.633548431396484</v>
      </c>
      <c r="HI28" s="38">
        <v>36.383871078491211</v>
      </c>
      <c r="HJ28" s="38">
        <v>38.435000000000002</v>
      </c>
      <c r="HK28" s="38">
        <v>31.616774172782897</v>
      </c>
      <c r="HL28" s="38">
        <v>41.708000183105469</v>
      </c>
      <c r="HM28" s="38">
        <v>54.325806274414063</v>
      </c>
      <c r="HN28" s="38">
        <v>65.695999450683587</v>
      </c>
      <c r="HO28" s="38">
        <v>70.403871765136728</v>
      </c>
      <c r="HP28" s="38">
        <v>67.099999999999994</v>
      </c>
      <c r="HQ28" s="38">
        <v>58.033999633789065</v>
      </c>
      <c r="HR28" s="38">
        <v>43.932257843017581</v>
      </c>
      <c r="HS28" s="38">
        <v>22.304000320434568</v>
      </c>
      <c r="HT28" s="38">
        <v>17.930967254638674</v>
      </c>
      <c r="HU28" s="38">
        <v>26.884516029357911</v>
      </c>
      <c r="HV28" s="38">
        <v>32.938571453094482</v>
      </c>
      <c r="HW28" s="38">
        <v>36.42451602935791</v>
      </c>
      <c r="HX28" s="38">
        <v>47.065999450683591</v>
      </c>
      <c r="HY28" s="38">
        <v>57.060643920898436</v>
      </c>
      <c r="HZ28" s="38">
        <v>60.932000732421869</v>
      </c>
      <c r="IA28" s="38">
        <v>65.311612548828123</v>
      </c>
      <c r="IB28" s="38">
        <v>68.580643920898439</v>
      </c>
      <c r="IC28" s="38">
        <v>59.480000915527341</v>
      </c>
      <c r="ID28" s="38">
        <v>44.164515686035159</v>
      </c>
      <c r="IE28" s="38">
        <v>32.161999995708463</v>
      </c>
      <c r="IF28" s="38">
        <v>27.581290245056152</v>
      </c>
      <c r="IG28" s="38">
        <v>28.405806617736815</v>
      </c>
      <c r="IH28" s="38">
        <v>20.473571624755859</v>
      </c>
      <c r="II28" s="38">
        <v>37.458064460754393</v>
      </c>
      <c r="IJ28" s="38">
        <v>44.954000091552736</v>
      </c>
      <c r="IK28" s="38">
        <v>58.134837646484371</v>
      </c>
      <c r="IL28" s="38">
        <v>63.968001098632811</v>
      </c>
      <c r="IM28" s="38">
        <v>66.571612548828114</v>
      </c>
      <c r="IN28" s="38">
        <v>65.41612823486328</v>
      </c>
      <c r="IO28" s="38">
        <v>58.862000732421876</v>
      </c>
      <c r="IP28" s="38">
        <v>46.31290313720703</v>
      </c>
      <c r="IQ28" s="38">
        <v>39.194000091552738</v>
      </c>
      <c r="IR28" s="38">
        <v>16.670967254638672</v>
      </c>
      <c r="IS28" s="38">
        <v>20.898064804077151</v>
      </c>
      <c r="IT28" s="38">
        <v>33.725517158508303</v>
      </c>
      <c r="IU28" s="38">
        <v>34.032258014678952</v>
      </c>
      <c r="IV28" s="38">
        <v>47.642000274658201</v>
      </c>
      <c r="IW28" s="38">
        <v>52.34</v>
      </c>
      <c r="IX28" s="38">
        <v>59.402000732421875</v>
      </c>
      <c r="IY28" s="38">
        <v>63.43032196044922</v>
      </c>
      <c r="IZ28" s="38">
        <v>61.078709411621091</v>
      </c>
      <c r="JA28" s="38">
        <v>54.194000549316407</v>
      </c>
      <c r="JB28" s="38">
        <v>42.56193519592285</v>
      </c>
      <c r="JC28" s="38">
        <v>32.371999988555906</v>
      </c>
      <c r="JD28" s="38">
        <v>7.8625811767578142</v>
      </c>
      <c r="JE28" s="38">
        <v>37.069032402038573</v>
      </c>
      <c r="JF28" s="38">
        <v>30.135714359283448</v>
      </c>
      <c r="JG28" s="38">
        <v>41.348386764526367</v>
      </c>
      <c r="JH28" s="38">
        <v>45.067999725341792</v>
      </c>
      <c r="JI28" s="38">
        <v>59.516774902343748</v>
      </c>
      <c r="JJ28" s="38">
        <v>61.256001281738278</v>
      </c>
      <c r="JK28" s="38">
        <v>62.582581176757813</v>
      </c>
      <c r="JL28" s="38">
        <v>60.428387451171872</v>
      </c>
      <c r="JM28" s="38">
        <v>55.129999999999995</v>
      </c>
      <c r="JN28" s="38">
        <v>40.96516098022461</v>
      </c>
      <c r="JO28" s="38">
        <v>28.166000137329103</v>
      </c>
      <c r="JP28" s="38">
        <v>21.681935195922854</v>
      </c>
      <c r="JQ28" s="38">
        <v>13.970967254638673</v>
      </c>
      <c r="JR28" s="38">
        <v>22.11285743713379</v>
      </c>
      <c r="JS28" s="38">
        <v>32.778064546585085</v>
      </c>
      <c r="JT28" s="38">
        <v>40.496000137329105</v>
      </c>
      <c r="JU28" s="38">
        <v>52.636129608154292</v>
      </c>
      <c r="JV28" s="38">
        <v>59.935999450683596</v>
      </c>
      <c r="JW28" s="38">
        <v>62.588387451171869</v>
      </c>
      <c r="JX28" s="38">
        <v>62.280643920898441</v>
      </c>
      <c r="JY28" s="38">
        <v>53.834000549316407</v>
      </c>
      <c r="JZ28" s="38">
        <v>31.599354834556578</v>
      </c>
      <c r="KA28" s="38">
        <v>26.377999954223633</v>
      </c>
      <c r="KB28" s="38">
        <v>26.536128921508791</v>
      </c>
      <c r="KC28" s="38">
        <v>20.567096862792969</v>
      </c>
      <c r="KD28" s="38">
        <v>27.77</v>
      </c>
      <c r="KE28" s="38">
        <v>36.726451568603515</v>
      </c>
      <c r="KF28" s="38">
        <v>43.879999999999995</v>
      </c>
      <c r="KG28" s="38">
        <v>55.957418823242186</v>
      </c>
      <c r="KH28" s="38">
        <v>64.345999450683593</v>
      </c>
      <c r="KI28" s="38">
        <v>65.358065490722652</v>
      </c>
      <c r="KJ28" s="38">
        <v>62.855484313964844</v>
      </c>
      <c r="KK28" s="38">
        <v>51.919999542236326</v>
      </c>
      <c r="KL28" s="38">
        <v>40.065160980224611</v>
      </c>
      <c r="KM28" s="38">
        <v>30.54199993133545</v>
      </c>
      <c r="KN28" s="38">
        <v>22.338064804077149</v>
      </c>
      <c r="KO28" s="38">
        <v>25.096128921508789</v>
      </c>
      <c r="KP28" s="38">
        <v>25.793103637695314</v>
      </c>
      <c r="KQ28" s="38">
        <v>43.758064117431644</v>
      </c>
      <c r="KR28" s="38">
        <v>46.12400009155273</v>
      </c>
      <c r="KS28" s="38">
        <v>58.32645294189453</v>
      </c>
      <c r="KT28" s="38">
        <v>66.332000732421875</v>
      </c>
      <c r="KU28" s="38">
        <v>66.647096862792978</v>
      </c>
      <c r="KV28" s="38">
        <v>63.546452941894529</v>
      </c>
      <c r="KW28" s="38">
        <v>57.074000549316409</v>
      </c>
      <c r="KX28" s="38">
        <v>42.004516372680662</v>
      </c>
      <c r="KY28" s="38">
        <v>25.640000228881835</v>
      </c>
      <c r="KZ28" s="38">
        <v>25.473548431396484</v>
      </c>
      <c r="LA28" s="38">
        <v>36.07612892150879</v>
      </c>
      <c r="LB28" s="38">
        <v>20.672857437133789</v>
      </c>
      <c r="LC28" s="38">
        <v>34.258709754943851</v>
      </c>
      <c r="LD28" s="38">
        <v>36.259999885559083</v>
      </c>
      <c r="LE28" s="38">
        <v>52.914839019775386</v>
      </c>
      <c r="LF28" s="38">
        <v>58.952000732421872</v>
      </c>
      <c r="LG28" s="38">
        <v>64.771612548828131</v>
      </c>
      <c r="LH28" s="38">
        <v>61.810321960449215</v>
      </c>
      <c r="LI28" s="38">
        <v>54.368000640869141</v>
      </c>
      <c r="LJ28" s="38">
        <v>36.732258186340331</v>
      </c>
      <c r="LK28" s="38">
        <v>20.989999771118164</v>
      </c>
      <c r="LL28" s="38">
        <v>32.098709679841996</v>
      </c>
      <c r="LM28" s="38">
        <v>30.710967769622801</v>
      </c>
      <c r="LN28" s="38">
        <v>28.618571281433105</v>
      </c>
      <c r="LO28" s="38">
        <v>32.458709669113162</v>
      </c>
      <c r="LP28" s="38">
        <v>38.57</v>
      </c>
      <c r="LQ28" s="38">
        <v>54.772903137207031</v>
      </c>
      <c r="LR28" s="38">
        <v>62.635999450683592</v>
      </c>
      <c r="LS28" s="38">
        <v>65.26516235351562</v>
      </c>
      <c r="LT28" s="38">
        <v>60.010321960449218</v>
      </c>
      <c r="LU28" s="38">
        <v>54.758000183105466</v>
      </c>
      <c r="LV28" s="38">
        <v>45.192257843017579</v>
      </c>
      <c r="LW28" s="38">
        <v>29.473999919891359</v>
      </c>
      <c r="LX28" s="38">
        <v>32.795483884811404</v>
      </c>
      <c r="LY28" s="38">
        <v>28.841290245056154</v>
      </c>
      <c r="LZ28" s="38">
        <v>32.057857142090796</v>
      </c>
      <c r="MA28" s="38">
        <v>34.932258186340334</v>
      </c>
      <c r="MB28" s="38">
        <v>45.836000366210939</v>
      </c>
      <c r="MC28" s="38">
        <v>54.198064117431642</v>
      </c>
      <c r="MD28" s="38">
        <v>57.986000366210938</v>
      </c>
      <c r="ME28" s="38">
        <v>63.052903137207025</v>
      </c>
      <c r="MF28" s="38">
        <v>65.212903137207036</v>
      </c>
      <c r="MG28" s="38">
        <v>54.271999359130859</v>
      </c>
      <c r="MH28" s="38">
        <v>44.658064117431643</v>
      </c>
      <c r="MI28" s="38">
        <v>31.094000005722044</v>
      </c>
      <c r="MJ28" s="38">
        <v>24.143871078491213</v>
      </c>
      <c r="MK28" s="38">
        <v>23.987096862792967</v>
      </c>
      <c r="ML28" s="38">
        <v>29.486206932067873</v>
      </c>
      <c r="MM28" s="38">
        <v>36.906451568603515</v>
      </c>
      <c r="MN28" s="38">
        <v>43.735999450683593</v>
      </c>
      <c r="MO28" s="38">
        <v>55.661290588378904</v>
      </c>
      <c r="MP28" s="38">
        <v>61.903999633789063</v>
      </c>
      <c r="MQ28" s="38">
        <v>65.009678039550778</v>
      </c>
      <c r="MR28" s="38">
        <v>62.32709686279297</v>
      </c>
      <c r="MS28" s="38">
        <v>55.501999816894532</v>
      </c>
      <c r="MT28" s="38">
        <v>38.294193725585934</v>
      </c>
      <c r="MU28" s="38">
        <v>26.366000137329102</v>
      </c>
      <c r="MV28" s="38">
        <v>28.783225784301759</v>
      </c>
      <c r="MW28" s="38">
        <v>11.06193588256836</v>
      </c>
      <c r="MX28" s="38">
        <v>25.172857437133789</v>
      </c>
      <c r="MY28" s="38">
        <v>32.551612892150878</v>
      </c>
      <c r="MZ28" s="38">
        <v>46.957999725341793</v>
      </c>
      <c r="NA28" s="38">
        <v>53.86709686279297</v>
      </c>
      <c r="NB28" s="38">
        <v>63.374000549316406</v>
      </c>
      <c r="NC28" s="38">
        <v>66.896774902343751</v>
      </c>
      <c r="ND28" s="38">
        <v>65.021290588378903</v>
      </c>
      <c r="NE28" s="38">
        <v>56.330000915527343</v>
      </c>
      <c r="NF28" s="38">
        <v>38.909677352905277</v>
      </c>
      <c r="NG28" s="38">
        <v>22.634000091552736</v>
      </c>
      <c r="NH28" s="38">
        <v>30.130322647094726</v>
      </c>
      <c r="NI28" s="38">
        <v>22.082580490112306</v>
      </c>
      <c r="NJ28" s="38">
        <v>12.489285125732422</v>
      </c>
      <c r="NK28" s="38">
        <v>37.20838710784912</v>
      </c>
      <c r="NL28" s="38">
        <v>49.070000457763669</v>
      </c>
      <c r="NM28" s="38">
        <v>57.356774902343744</v>
      </c>
      <c r="NN28" s="38">
        <v>64.447999267578126</v>
      </c>
      <c r="NO28" s="38">
        <v>66.130321960449209</v>
      </c>
      <c r="NP28" s="38">
        <v>65.445162353515627</v>
      </c>
      <c r="NQ28" s="38">
        <v>54.961999816894533</v>
      </c>
      <c r="NR28" s="38">
        <v>38.799354705810543</v>
      </c>
      <c r="NS28" s="38">
        <v>16.921999359130858</v>
      </c>
      <c r="NT28" s="38">
        <v>21.769032058715823</v>
      </c>
      <c r="NU28" s="38">
        <v>21.734193725585939</v>
      </c>
      <c r="NV28" s="38">
        <v>26.702857093811033</v>
      </c>
      <c r="NW28" s="38">
        <v>31.622580661773682</v>
      </c>
      <c r="NX28" s="38">
        <v>45.505999908447265</v>
      </c>
      <c r="NY28" s="38">
        <v>54.883226470947264</v>
      </c>
      <c r="NZ28" s="38">
        <v>63.836000366210939</v>
      </c>
      <c r="OA28" s="38">
        <v>63.801934509277345</v>
      </c>
      <c r="OB28" s="38">
        <v>63.378065490722655</v>
      </c>
      <c r="OC28" s="38">
        <v>56.66</v>
      </c>
      <c r="OD28" s="38">
        <v>39.095483627319339</v>
      </c>
      <c r="OE28" s="38">
        <v>29.695999965667724</v>
      </c>
      <c r="OF28" s="38">
        <v>24.974193725585938</v>
      </c>
      <c r="OG28" s="38">
        <v>26.390967597961428</v>
      </c>
      <c r="OH28" s="38">
        <v>22.509655456542969</v>
      </c>
      <c r="OI28" s="38">
        <v>32.70838710784912</v>
      </c>
      <c r="OJ28" s="38">
        <v>43.909999542236328</v>
      </c>
      <c r="OK28" s="38">
        <v>54.209678039550781</v>
      </c>
      <c r="OL28" s="38">
        <v>63.362000732421876</v>
      </c>
      <c r="OM28" s="38">
        <v>65.805162353515627</v>
      </c>
      <c r="ON28" s="38">
        <v>60.962581176757809</v>
      </c>
      <c r="OO28" s="38">
        <v>47.360000457763675</v>
      </c>
      <c r="OP28" s="38">
        <v>37.945806274414061</v>
      </c>
      <c r="OQ28" s="38">
        <v>32.749999971389769</v>
      </c>
      <c r="OR28" s="38">
        <v>21.217419509887698</v>
      </c>
      <c r="OS28" s="38">
        <v>22.041935195922854</v>
      </c>
      <c r="OT28" s="38">
        <v>27.32</v>
      </c>
      <c r="OU28" s="38">
        <v>36.360645294189453</v>
      </c>
      <c r="OV28" s="38">
        <v>48.961999359130857</v>
      </c>
      <c r="OW28" s="38">
        <v>59.406452941894528</v>
      </c>
      <c r="OX28" s="38">
        <v>64.22</v>
      </c>
      <c r="OY28" s="38">
        <v>68.894193725585936</v>
      </c>
      <c r="OZ28" s="38">
        <v>65.224515686035147</v>
      </c>
      <c r="PA28" s="38">
        <v>54.926000366210936</v>
      </c>
      <c r="PB28" s="38">
        <v>44.50709686279297</v>
      </c>
      <c r="PC28" s="38">
        <v>30.812000017166138</v>
      </c>
      <c r="PD28" s="38">
        <v>29.776129093170166</v>
      </c>
      <c r="PE28" s="38">
        <v>26.704516029357912</v>
      </c>
      <c r="PF28" s="38">
        <v>23.88714256286621</v>
      </c>
      <c r="PG28" s="38">
        <v>32.278709669113162</v>
      </c>
      <c r="PH28" s="38">
        <v>46.10000045776367</v>
      </c>
      <c r="PI28" s="38">
        <v>54.511612548828126</v>
      </c>
      <c r="PJ28" s="38">
        <v>64.568000183105468</v>
      </c>
      <c r="PK28" s="38">
        <v>66.00838745117187</v>
      </c>
      <c r="PL28" s="38">
        <v>66.049031372070317</v>
      </c>
      <c r="PM28" s="38">
        <v>55.994000549316404</v>
      </c>
      <c r="PN28" s="38">
        <v>38.805160980224606</v>
      </c>
      <c r="PO28" s="38">
        <v>21.812000274658203</v>
      </c>
      <c r="PP28" s="38">
        <v>22.512257843017579</v>
      </c>
      <c r="PQ28" s="38">
        <v>21.635483627319338</v>
      </c>
      <c r="PR28" s="38">
        <v>27.223571281433106</v>
      </c>
      <c r="PS28" s="38">
        <v>28.359354705810546</v>
      </c>
      <c r="PT28" s="38">
        <v>48.061999359130859</v>
      </c>
      <c r="PU28" s="38">
        <v>56.514837646484374</v>
      </c>
      <c r="PV28" s="38">
        <v>63.469999084472654</v>
      </c>
      <c r="PW28" s="38">
        <v>65.56129058837891</v>
      </c>
      <c r="PX28" s="38">
        <v>64.835484313964841</v>
      </c>
      <c r="PY28" s="38">
        <v>58.891998901367188</v>
      </c>
      <c r="PZ28" s="38">
        <v>43.363225784301761</v>
      </c>
      <c r="QA28" s="38">
        <v>27.674000091552735</v>
      </c>
      <c r="QB28" s="38">
        <v>23.830322647094725</v>
      </c>
      <c r="QC28" s="38">
        <v>12.786451568603518</v>
      </c>
      <c r="QD28" s="38">
        <v>22.435172271728518</v>
      </c>
      <c r="QE28" s="38">
        <v>37.063225784301757</v>
      </c>
      <c r="QF28" s="38">
        <v>47.047999725341796</v>
      </c>
      <c r="QG28" s="38">
        <v>60.161290588378904</v>
      </c>
      <c r="QH28" s="38">
        <v>65.276000366210937</v>
      </c>
      <c r="QI28" s="38">
        <v>67.123225097656245</v>
      </c>
      <c r="QJ28" s="38">
        <v>64.446452941894535</v>
      </c>
      <c r="QK28" s="38">
        <v>53.905999450683595</v>
      </c>
      <c r="QL28" s="38">
        <v>32.551612892150878</v>
      </c>
      <c r="QM28" s="38">
        <v>23.702000274658204</v>
      </c>
      <c r="QN28" s="38">
        <v>19.475484313964845</v>
      </c>
      <c r="QO28" s="38">
        <v>22.529677352905274</v>
      </c>
      <c r="QP28" s="38">
        <v>35.188571281433106</v>
      </c>
      <c r="QQ28" s="38">
        <v>31.970967742800713</v>
      </c>
      <c r="QR28" s="38">
        <v>46.261999359130861</v>
      </c>
      <c r="QS28" s="38">
        <v>57.333547058105466</v>
      </c>
      <c r="QT28" s="38">
        <v>65.498001098632813</v>
      </c>
      <c r="QU28" s="38">
        <v>67.587740783691402</v>
      </c>
      <c r="QV28" s="38">
        <v>64.910968627929691</v>
      </c>
      <c r="QW28" s="38">
        <v>57.434000549316409</v>
      </c>
      <c r="QX28" s="38">
        <v>36.134193382263184</v>
      </c>
      <c r="QY28" s="38">
        <v>32.677999997138976</v>
      </c>
      <c r="QZ28" s="38">
        <v>23.499354705810546</v>
      </c>
      <c r="RA28" s="38">
        <v>21.397419509887698</v>
      </c>
      <c r="RB28" s="38">
        <v>31.72357143163681</v>
      </c>
      <c r="RC28" s="38">
        <v>37.713548431396482</v>
      </c>
      <c r="RD28" s="38">
        <v>48.008000183105466</v>
      </c>
      <c r="RE28" s="38">
        <v>54.151612548828126</v>
      </c>
      <c r="RF28" s="38">
        <v>61.796001281738285</v>
      </c>
      <c r="RG28" s="38">
        <v>64.156128234863274</v>
      </c>
      <c r="RH28" s="38">
        <v>59.783871765136716</v>
      </c>
      <c r="RI28" s="38">
        <v>54.967999725341798</v>
      </c>
      <c r="RJ28" s="38">
        <v>42.509677352905271</v>
      </c>
      <c r="RK28" s="38">
        <v>28.892000045776367</v>
      </c>
      <c r="RL28" s="38">
        <v>20.381290588378906</v>
      </c>
      <c r="RM28" s="38">
        <v>18.441935882568359</v>
      </c>
      <c r="RN28" s="38">
        <v>14.141428375244143</v>
      </c>
      <c r="RO28" s="38">
        <v>31.19870966911316</v>
      </c>
      <c r="RP28" s="38">
        <v>41.31799995422363</v>
      </c>
      <c r="RQ28" s="38">
        <v>54.093548431396485</v>
      </c>
      <c r="RR28" s="38">
        <v>62.863998718261719</v>
      </c>
      <c r="RS28" s="38">
        <v>64.905162353515621</v>
      </c>
      <c r="RT28" s="38">
        <v>62.239999999999995</v>
      </c>
      <c r="RU28" s="38">
        <v>54.973999633789063</v>
      </c>
      <c r="RV28" s="38">
        <v>39.188386764526371</v>
      </c>
      <c r="RW28" s="38">
        <v>25.711999816894533</v>
      </c>
      <c r="RX28" s="38">
        <v>21.281290588378909</v>
      </c>
      <c r="RY28" s="38">
        <v>20.381290588378906</v>
      </c>
      <c r="RZ28" s="38">
        <v>31.248965511322023</v>
      </c>
      <c r="SA28" s="38">
        <v>35.321290245056154</v>
      </c>
      <c r="SB28" s="38">
        <v>45.265999450683594</v>
      </c>
      <c r="SC28" s="38">
        <v>54.801935882568358</v>
      </c>
      <c r="SD28" s="38">
        <v>62.983999633789061</v>
      </c>
      <c r="SE28" s="38">
        <v>62.733547058105472</v>
      </c>
      <c r="SF28" s="38">
        <v>62.222581176757814</v>
      </c>
      <c r="SG28" s="38">
        <v>54.061999816894527</v>
      </c>
      <c r="SH28" s="38">
        <v>40.274193725585938</v>
      </c>
      <c r="SI28" s="38">
        <v>34.759999942779544</v>
      </c>
      <c r="SJ28" s="38">
        <v>30.461290245056151</v>
      </c>
      <c r="SK28" s="38">
        <v>32.88258066177368</v>
      </c>
      <c r="SL28" s="38">
        <v>29.190714359283447</v>
      </c>
      <c r="SM28" s="38">
        <v>34.252903308868412</v>
      </c>
      <c r="SN28" s="38">
        <v>45.145999908447266</v>
      </c>
      <c r="SO28" s="38">
        <v>52.827742156982424</v>
      </c>
      <c r="SP28" s="38">
        <v>66.368000183105465</v>
      </c>
      <c r="SQ28" s="38">
        <v>63.081934509277346</v>
      </c>
      <c r="SR28" s="38">
        <v>65.160643920898437</v>
      </c>
      <c r="SS28" s="38">
        <v>56.72600036621094</v>
      </c>
      <c r="ST28" s="38">
        <v>35.489677352905275</v>
      </c>
      <c r="SU28" s="38">
        <v>25.14800018310547</v>
      </c>
      <c r="SV28" s="38">
        <v>17.582581176757813</v>
      </c>
      <c r="SW28" s="38">
        <v>28.516128921508788</v>
      </c>
      <c r="SX28" s="38">
        <v>27.384285812377929</v>
      </c>
      <c r="SY28" s="38">
        <v>29.990967769622802</v>
      </c>
      <c r="SZ28" s="38">
        <v>38.617999954223635</v>
      </c>
      <c r="TA28" s="38">
        <v>57.612259216308594</v>
      </c>
      <c r="TB28" s="38">
        <v>60.991999816894534</v>
      </c>
      <c r="TC28" s="38">
        <v>67.442581176757813</v>
      </c>
      <c r="TD28" s="38">
        <v>63.668387451171874</v>
      </c>
      <c r="TE28" s="38">
        <v>56.03600128173828</v>
      </c>
      <c r="TF28" s="38">
        <v>46.475484313964841</v>
      </c>
      <c r="TG28" s="38">
        <v>39.92</v>
      </c>
      <c r="TH28" s="38">
        <v>28.84709686279297</v>
      </c>
      <c r="TI28" s="38">
        <v>26.994838676452638</v>
      </c>
      <c r="TJ28" s="38">
        <v>35.400714187622071</v>
      </c>
      <c r="TK28" s="38">
        <v>34.078709754943844</v>
      </c>
      <c r="TL28" s="38">
        <v>47.047999725341796</v>
      </c>
      <c r="TM28" s="38">
        <v>56.427740783691405</v>
      </c>
      <c r="TN28" s="38">
        <v>63.109999084472655</v>
      </c>
      <c r="TO28" s="38">
        <v>69.416774902343747</v>
      </c>
      <c r="TP28" s="38">
        <v>64.45225921630859</v>
      </c>
      <c r="TQ28" s="38">
        <v>56.846001281738282</v>
      </c>
      <c r="TR28" s="38">
        <v>45.25032196044922</v>
      </c>
      <c r="TS28" s="38">
        <v>26.462000045776367</v>
      </c>
      <c r="TT28" s="38">
        <v>22.314839019775391</v>
      </c>
      <c r="TU28" s="38">
        <v>16.537418823242188</v>
      </c>
      <c r="TV28" s="38">
        <v>32.571034488677981</v>
      </c>
      <c r="TW28" s="38">
        <v>30.844516115188597</v>
      </c>
      <c r="TX28" s="38">
        <v>44.155999908447264</v>
      </c>
      <c r="TY28" s="38">
        <v>57.995484313964837</v>
      </c>
      <c r="TZ28" s="38">
        <v>65.671999816894527</v>
      </c>
      <c r="UA28" s="38">
        <v>69.201934509277351</v>
      </c>
      <c r="UB28" s="38">
        <v>70.386452941894532</v>
      </c>
      <c r="UC28" s="38">
        <v>52.496000366210936</v>
      </c>
      <c r="UD28" s="38">
        <v>43.218064804077144</v>
      </c>
      <c r="UE28" s="38">
        <v>33.662000045776367</v>
      </c>
      <c r="UF28" s="38">
        <v>27.447741813659668</v>
      </c>
      <c r="UG28" s="38">
        <v>24.196128921508787</v>
      </c>
      <c r="UH28" s="38">
        <v>26.651428718566894</v>
      </c>
      <c r="UI28" s="38">
        <v>37.585806617736814</v>
      </c>
      <c r="UJ28" s="38">
        <v>48.83</v>
      </c>
      <c r="UK28" s="38">
        <v>59.162581176757811</v>
      </c>
      <c r="UL28" s="38">
        <v>64.897999267578115</v>
      </c>
      <c r="UM28" s="38">
        <v>67.947740783691415</v>
      </c>
      <c r="UN28" s="38">
        <v>64.643871765136709</v>
      </c>
      <c r="UO28" s="38">
        <v>56.79799926757812</v>
      </c>
      <c r="UP28" s="38">
        <v>42.770967941284184</v>
      </c>
      <c r="UQ28" s="38">
        <v>22.609999771118165</v>
      </c>
      <c r="UR28" s="38">
        <v>30.159354877471923</v>
      </c>
      <c r="US28" s="38">
        <v>16.194839019775394</v>
      </c>
      <c r="UT28" s="38">
        <v>28.509285812377929</v>
      </c>
      <c r="UU28" s="38">
        <v>30.223225784301757</v>
      </c>
      <c r="UV28" s="38">
        <v>42.644000320434571</v>
      </c>
      <c r="UW28" s="38">
        <v>56.93870941162109</v>
      </c>
      <c r="UX28" s="38">
        <v>61.382000732421872</v>
      </c>
      <c r="UY28" s="38">
        <v>64.800643920898438</v>
      </c>
      <c r="UZ28" s="38">
        <v>60.17290313720703</v>
      </c>
      <c r="VA28" s="38">
        <v>55.880000915527347</v>
      </c>
      <c r="VB28" s="38">
        <v>44.135484313964845</v>
      </c>
      <c r="VC28" s="38">
        <v>18.914000549316405</v>
      </c>
      <c r="VD28" s="38">
        <v>27.68</v>
      </c>
      <c r="VE28" s="38">
        <v>22.994193725585937</v>
      </c>
      <c r="VF28" s="38">
        <v>23.610714187622072</v>
      </c>
      <c r="VG28" s="38">
        <v>22.343871078491212</v>
      </c>
      <c r="VH28" s="38">
        <v>46.106000366210935</v>
      </c>
      <c r="VI28" s="38">
        <v>54.261935882568359</v>
      </c>
      <c r="VJ28" s="38">
        <v>62.114000549316401</v>
      </c>
      <c r="VK28" s="38">
        <v>64.161934509277344</v>
      </c>
      <c r="VL28" s="38">
        <v>65.392903137207028</v>
      </c>
      <c r="VM28" s="38">
        <v>56.563998718261715</v>
      </c>
      <c r="VN28" s="38">
        <v>40.709677352905274</v>
      </c>
      <c r="VO28" s="38">
        <v>35.605999908447266</v>
      </c>
      <c r="VP28" s="38">
        <v>24.683871078491212</v>
      </c>
      <c r="VQ28" s="38">
        <v>18.970321960449219</v>
      </c>
      <c r="VR28" s="38">
        <v>23.881379547119138</v>
      </c>
      <c r="VS28" s="38">
        <v>36.093548431396485</v>
      </c>
      <c r="VT28" s="38">
        <v>40.423999862670897</v>
      </c>
      <c r="VU28" s="38">
        <v>53.547742156982423</v>
      </c>
      <c r="VV28" s="38">
        <v>57.583999633789063</v>
      </c>
      <c r="VW28" s="38">
        <v>61.322581176757808</v>
      </c>
      <c r="VX28" s="38">
        <v>61.694193725585933</v>
      </c>
      <c r="VY28" s="38">
        <v>53.893999633789065</v>
      </c>
      <c r="VZ28" s="38">
        <v>34.932258186340334</v>
      </c>
      <c r="WA28" s="38">
        <v>26.287999954223633</v>
      </c>
      <c r="WB28" s="38">
        <v>19.585806274414061</v>
      </c>
      <c r="WC28" s="38">
        <v>19.09806411743164</v>
      </c>
      <c r="WD28" s="38">
        <v>23.83571418762207</v>
      </c>
      <c r="WE28" s="38">
        <v>28.527741813659667</v>
      </c>
      <c r="WF28" s="38">
        <v>42.788000183105467</v>
      </c>
      <c r="WG28" s="38">
        <v>58.082581176757813</v>
      </c>
      <c r="WH28" s="38">
        <v>62.131998901367183</v>
      </c>
      <c r="WI28" s="38">
        <v>66.548387451171877</v>
      </c>
      <c r="WJ28" s="38">
        <v>63.232903137207032</v>
      </c>
      <c r="WK28" s="38">
        <v>55.520000915527348</v>
      </c>
      <c r="WL28" s="38">
        <v>45.720645294189453</v>
      </c>
      <c r="WM28" s="38">
        <v>26.695999908447266</v>
      </c>
      <c r="WN28" s="38">
        <v>25.032257843017579</v>
      </c>
      <c r="WO28" s="38">
        <v>23.766451568603514</v>
      </c>
      <c r="WP28" s="38">
        <v>30.450714359283449</v>
      </c>
      <c r="WQ28" s="38">
        <v>34.369032230377201</v>
      </c>
      <c r="WR28" s="38">
        <v>43.399999771118161</v>
      </c>
      <c r="WS28" s="38">
        <v>57.710968627929688</v>
      </c>
      <c r="WT28" s="38">
        <v>60.451999816894528</v>
      </c>
      <c r="WU28" s="38">
        <v>61.810321960449215</v>
      </c>
      <c r="WV28" s="38">
        <v>62.454837646484378</v>
      </c>
      <c r="WW28" s="38">
        <v>56.155999450683595</v>
      </c>
      <c r="WX28" s="38">
        <v>44.08903274536133</v>
      </c>
      <c r="WY28" s="38">
        <v>30.763999977111816</v>
      </c>
      <c r="WZ28" s="38">
        <v>18.25032196044922</v>
      </c>
      <c r="XA28" s="38">
        <v>24.869677352905274</v>
      </c>
      <c r="XB28" s="38">
        <v>23.970714187622072</v>
      </c>
      <c r="XC28" s="38">
        <v>33.207741899490358</v>
      </c>
      <c r="XD28" s="38">
        <v>44.924000549316403</v>
      </c>
      <c r="XE28" s="38">
        <v>56.183871765136715</v>
      </c>
      <c r="XF28" s="38">
        <v>60.728001098632816</v>
      </c>
      <c r="XG28" s="38">
        <v>64.771612548828131</v>
      </c>
      <c r="XH28" s="38">
        <v>61.090321960449216</v>
      </c>
      <c r="XI28" s="38">
        <v>55.663998718261716</v>
      </c>
      <c r="XJ28" s="38">
        <v>43.02645156860352</v>
      </c>
      <c r="XK28" s="38">
        <v>20.456000366210937</v>
      </c>
      <c r="XL28" s="38">
        <v>29.625161323547363</v>
      </c>
      <c r="XM28" s="38">
        <v>10.330321960449218</v>
      </c>
      <c r="XN28" s="38">
        <v>31.019310312271116</v>
      </c>
      <c r="XO28" s="38">
        <v>28.852903137207033</v>
      </c>
      <c r="XP28" s="38">
        <v>46.96999954223633</v>
      </c>
      <c r="XQ28" s="38">
        <v>52.653548431396487</v>
      </c>
      <c r="XR28" s="38">
        <v>61.747999267578123</v>
      </c>
      <c r="XS28" s="38">
        <v>62.071612548828128</v>
      </c>
      <c r="XT28" s="38">
        <v>63.285162353515624</v>
      </c>
      <c r="XU28" s="38">
        <v>54.566000366210936</v>
      </c>
      <c r="XV28" s="38">
        <v>40.78516098022461</v>
      </c>
      <c r="XW28" s="38">
        <v>24.53</v>
      </c>
      <c r="XX28" s="38">
        <v>22.158064804077149</v>
      </c>
      <c r="XY28" s="38">
        <v>28.138709754943847</v>
      </c>
      <c r="XZ28" s="38">
        <v>30.952142820358276</v>
      </c>
      <c r="YA28" s="38">
        <v>31.872258068323134</v>
      </c>
      <c r="YB28" s="38">
        <v>36.836000022888186</v>
      </c>
      <c r="YC28" s="38">
        <v>53.61161254882812</v>
      </c>
      <c r="YD28" s="38">
        <v>68.611998901367187</v>
      </c>
      <c r="YE28" s="38">
        <v>69.387740783691413</v>
      </c>
      <c r="YF28" s="38">
        <v>63.883225097656251</v>
      </c>
      <c r="YG28" s="38">
        <v>55.165999450683593</v>
      </c>
      <c r="YH28" s="38">
        <v>49.384515686035158</v>
      </c>
      <c r="YI28" s="38">
        <v>28.730000114440919</v>
      </c>
      <c r="YJ28" s="38">
        <v>21.008386764526367</v>
      </c>
      <c r="YK28" s="38">
        <v>35.210967597961428</v>
      </c>
      <c r="YL28" s="38">
        <v>25.455714187622071</v>
      </c>
      <c r="YM28" s="38">
        <v>35.907741813659669</v>
      </c>
      <c r="YN28" s="38">
        <v>46.963999633789058</v>
      </c>
      <c r="YO28" s="38">
        <v>62.042581176757807</v>
      </c>
      <c r="YP28" s="38">
        <v>61.723999633789063</v>
      </c>
      <c r="YQ28" s="38">
        <v>67.558709411621095</v>
      </c>
      <c r="YR28" s="38">
        <v>64.45225921630859</v>
      </c>
      <c r="YS28" s="38">
        <v>57.11</v>
      </c>
      <c r="YT28" s="38">
        <v>40.634193725585938</v>
      </c>
      <c r="YU28" s="38">
        <v>36.409999999999997</v>
      </c>
      <c r="YV28" s="38">
        <v>32.41806450366974</v>
      </c>
      <c r="YW28" s="38">
        <v>26.08322578430176</v>
      </c>
      <c r="YX28" s="38">
        <v>30.662857179641723</v>
      </c>
      <c r="YY28" s="38">
        <v>36.981935539245605</v>
      </c>
      <c r="YZ28" s="38">
        <v>47.822000274658201</v>
      </c>
      <c r="ZA28" s="38">
        <v>58.895484313964843</v>
      </c>
      <c r="ZB28" s="38">
        <v>67.076000366210934</v>
      </c>
      <c r="ZC28" s="38">
        <v>69.451612548828123</v>
      </c>
      <c r="ZD28" s="38">
        <v>67.309031372070308</v>
      </c>
      <c r="ZE28" s="38">
        <v>52.574000549316409</v>
      </c>
      <c r="ZF28" s="38">
        <v>45.5</v>
      </c>
      <c r="ZG28" s="38">
        <v>29.515999965667724</v>
      </c>
      <c r="ZH28" s="38">
        <v>26.50709686279297</v>
      </c>
      <c r="ZI28" s="38">
        <v>31.982580645680429</v>
      </c>
      <c r="ZJ28" s="38">
        <v>35.618620796203615</v>
      </c>
      <c r="ZK28" s="38">
        <v>40.663225784301758</v>
      </c>
      <c r="ZL28" s="38">
        <v>51.541999816894531</v>
      </c>
      <c r="ZM28" s="38">
        <v>59.905806274414061</v>
      </c>
      <c r="ZN28" s="38">
        <v>66.841999816894528</v>
      </c>
      <c r="ZO28" s="38">
        <v>69.091612548828124</v>
      </c>
      <c r="ZP28" s="38">
        <v>66.745806274414065</v>
      </c>
      <c r="ZQ28" s="38">
        <v>58.495999450683591</v>
      </c>
      <c r="ZR28" s="38">
        <v>43.299354705810543</v>
      </c>
      <c r="ZS28" s="38">
        <v>31.519999985694884</v>
      </c>
      <c r="ZT28" s="38">
        <v>22.158064804077149</v>
      </c>
      <c r="ZU28" s="38">
        <v>20.329032745361328</v>
      </c>
      <c r="ZV28" s="38">
        <v>24.536428375244142</v>
      </c>
      <c r="ZW28" s="38">
        <v>27.935483970642089</v>
      </c>
      <c r="ZX28" s="38">
        <v>48.878000640869139</v>
      </c>
      <c r="ZY28" s="38">
        <v>55.394193725585936</v>
      </c>
      <c r="ZZ28" s="38">
        <v>61.832000732421875</v>
      </c>
      <c r="AAA28" s="38">
        <v>66.327740783691411</v>
      </c>
      <c r="AAB28" s="38">
        <v>63.250321960449213</v>
      </c>
      <c r="AAC28" s="38">
        <v>57.12199981689453</v>
      </c>
      <c r="AAD28" s="38">
        <v>45.076129608154297</v>
      </c>
      <c r="AAE28" s="38">
        <v>26.743999862670897</v>
      </c>
      <c r="AAF28" s="38">
        <v>31.64</v>
      </c>
      <c r="AAG28" s="38">
        <v>25.868386764526367</v>
      </c>
      <c r="AAH28" s="38">
        <v>25.95714256286621</v>
      </c>
      <c r="AAI28" s="38">
        <v>34.194838676452633</v>
      </c>
      <c r="AAJ28" s="38">
        <v>47.16199935913086</v>
      </c>
      <c r="AAK28" s="38">
        <v>55.06322509765625</v>
      </c>
      <c r="AAL28" s="38">
        <v>63.88399963378906</v>
      </c>
      <c r="AAM28" s="38">
        <v>69.143871765136709</v>
      </c>
      <c r="AAN28" s="38">
        <v>63.848387451171874</v>
      </c>
      <c r="AAO28" s="38">
        <v>63.433999633789057</v>
      </c>
      <c r="AAP28" s="38">
        <v>50.005806274414063</v>
      </c>
      <c r="AAQ28" s="38">
        <v>34.730000057220458</v>
      </c>
      <c r="AAR28" s="38">
        <v>30.234838676452636</v>
      </c>
      <c r="AAS28" s="38">
        <v>26.379354705810549</v>
      </c>
      <c r="AAT28" s="38">
        <v>27.667142906188964</v>
      </c>
      <c r="AAU28" s="38">
        <v>42.097419509887693</v>
      </c>
      <c r="AAV28" s="38">
        <v>47.984000549316406</v>
      </c>
      <c r="AAW28" s="38">
        <v>57.490321960449222</v>
      </c>
      <c r="AAX28" s="38">
        <v>69.139999084472663</v>
      </c>
      <c r="AAY28" s="38">
        <v>73.103871765136716</v>
      </c>
      <c r="AAZ28" s="38">
        <v>71.356128234863277</v>
      </c>
    </row>
    <row r="29" spans="2:728" x14ac:dyDescent="0.25">
      <c r="B29" s="37">
        <v>43690</v>
      </c>
      <c r="C29" s="35">
        <v>77</v>
      </c>
      <c r="D29" s="35">
        <v>64.016609191894531</v>
      </c>
      <c r="E29" s="3">
        <v>12.983390808105469</v>
      </c>
      <c r="F29" s="40">
        <v>0.990314781665802</v>
      </c>
      <c r="H29" t="s">
        <v>516</v>
      </c>
      <c r="I29" t="s">
        <v>517</v>
      </c>
      <c r="J29" s="38">
        <v>62.959999084472656</v>
      </c>
      <c r="K29" s="38">
        <v>155.61000061035156</v>
      </c>
      <c r="L29" s="18"/>
      <c r="M29" s="38">
        <v>5.7200000000000024</v>
      </c>
      <c r="N29" s="38">
        <v>16.104137268066406</v>
      </c>
      <c r="O29" s="38">
        <v>18.703226470947264</v>
      </c>
      <c r="P29" s="38">
        <v>31.465999994277954</v>
      </c>
      <c r="Q29" s="38">
        <v>59.110321960449212</v>
      </c>
      <c r="R29" s="38">
        <v>64.141999816894526</v>
      </c>
      <c r="S29" s="38">
        <v>67.970968627929693</v>
      </c>
      <c r="T29" s="38">
        <v>61.038065490722659</v>
      </c>
      <c r="U29" s="38">
        <v>47.732000274658205</v>
      </c>
      <c r="V29" s="38">
        <v>31.657419359683992</v>
      </c>
      <c r="W29" s="38">
        <v>9.3439996337890641</v>
      </c>
      <c r="X29" s="38">
        <v>16.310967254638673</v>
      </c>
      <c r="Y29" s="38">
        <v>7.3516125488281254</v>
      </c>
      <c r="Z29" s="38">
        <v>5.0707135009765629</v>
      </c>
      <c r="AA29" s="38">
        <v>14.609678039550783</v>
      </c>
      <c r="AB29" s="38">
        <v>34.418000011444093</v>
      </c>
      <c r="AC29" s="38">
        <v>58.802581176757812</v>
      </c>
      <c r="AD29" s="38">
        <v>63.163999633789061</v>
      </c>
      <c r="AE29" s="38">
        <v>64.069031372070313</v>
      </c>
      <c r="AF29" s="38">
        <v>60.834837646484374</v>
      </c>
      <c r="AG29" s="38">
        <v>51.271999816894535</v>
      </c>
      <c r="AH29" s="38">
        <v>28.202580490112304</v>
      </c>
      <c r="AI29" s="38">
        <v>10.609999542236331</v>
      </c>
      <c r="AJ29" s="38">
        <v>-13.470321960449219</v>
      </c>
      <c r="AK29" s="38">
        <v>1.3883874511718766</v>
      </c>
      <c r="AL29" s="38">
        <v>19.149285125732423</v>
      </c>
      <c r="AM29" s="38">
        <v>23.296128921508789</v>
      </c>
      <c r="AN29" s="38">
        <v>36.14</v>
      </c>
      <c r="AO29" s="38">
        <v>49.790967254638673</v>
      </c>
      <c r="AP29" s="38">
        <v>65.06000091552734</v>
      </c>
      <c r="AQ29" s="38">
        <v>73.963225097656249</v>
      </c>
      <c r="AR29" s="38">
        <v>63.38967803955078</v>
      </c>
      <c r="AS29" s="38">
        <v>49.700000457763672</v>
      </c>
      <c r="AT29" s="38">
        <v>34.427096691131595</v>
      </c>
      <c r="AU29" s="38">
        <v>9.1160003662109368</v>
      </c>
      <c r="AV29" s="38">
        <v>1.4464529418945311</v>
      </c>
      <c r="AW29" s="38">
        <v>8.0658062744140651</v>
      </c>
      <c r="AX29" s="38">
        <v>11.492856750488283</v>
      </c>
      <c r="AY29" s="38">
        <v>21.536774215698244</v>
      </c>
      <c r="AZ29" s="38">
        <v>34.292000045776369</v>
      </c>
      <c r="BA29" s="38">
        <v>56.032903137207029</v>
      </c>
      <c r="BB29" s="38">
        <v>59.726001281738277</v>
      </c>
      <c r="BC29" s="38">
        <v>67.332259216308586</v>
      </c>
      <c r="BD29" s="38">
        <v>59.969678039550779</v>
      </c>
      <c r="BE29" s="38">
        <v>57.15799926757812</v>
      </c>
      <c r="BF29" s="38">
        <v>30.043225784301757</v>
      </c>
      <c r="BG29" s="38">
        <v>-2.1998901367183521E-2</v>
      </c>
      <c r="BH29" s="38">
        <v>7.9322592163085943</v>
      </c>
      <c r="BI29" s="38">
        <v>-5.1380654907226528</v>
      </c>
      <c r="BJ29" s="38">
        <v>10.660689086914065</v>
      </c>
      <c r="BK29" s="38">
        <v>16.200645294189453</v>
      </c>
      <c r="BL29" s="38">
        <v>34.903999977111816</v>
      </c>
      <c r="BM29" s="38">
        <v>44.054193725585939</v>
      </c>
      <c r="BN29" s="38">
        <v>67.29800109863281</v>
      </c>
      <c r="BO29" s="38">
        <v>69.869678039550777</v>
      </c>
      <c r="BP29" s="38">
        <v>63.935484313964842</v>
      </c>
      <c r="BQ29" s="38">
        <v>54.656000366210932</v>
      </c>
      <c r="BR29" s="38">
        <v>34.026451568603512</v>
      </c>
      <c r="BS29" s="38">
        <v>14.029999542236329</v>
      </c>
      <c r="BT29" s="38">
        <v>-13.859356079101559</v>
      </c>
      <c r="BU29" s="38">
        <v>-0.88774078369140597</v>
      </c>
      <c r="BV29" s="38">
        <v>0.67999999999999972</v>
      </c>
      <c r="BW29" s="38">
        <v>35.588387107849123</v>
      </c>
      <c r="BX29" s="38">
        <v>37.867999725341797</v>
      </c>
      <c r="BY29" s="38">
        <v>49.007096862792963</v>
      </c>
      <c r="BZ29" s="38">
        <v>63.170000915527339</v>
      </c>
      <c r="CA29" s="38">
        <v>64.057418823242188</v>
      </c>
      <c r="CB29" s="38">
        <v>58.82</v>
      </c>
      <c r="CC29" s="38">
        <v>54.427999725341792</v>
      </c>
      <c r="CD29" s="38">
        <v>22.773548431396485</v>
      </c>
      <c r="CE29" s="38">
        <v>16.67000045776367</v>
      </c>
      <c r="CF29" s="38">
        <v>-3.3380654907226557</v>
      </c>
      <c r="CG29" s="38">
        <v>-11.316128234863278</v>
      </c>
      <c r="CH29" s="38">
        <v>11.004285125732423</v>
      </c>
      <c r="CI29" s="38">
        <v>9.7845156860351565</v>
      </c>
      <c r="CJ29" s="38">
        <v>34.796000080108641</v>
      </c>
      <c r="CK29" s="38">
        <v>48.089678039550776</v>
      </c>
      <c r="CL29" s="38">
        <v>68.312000732421865</v>
      </c>
      <c r="CM29" s="38">
        <v>65.334837646484374</v>
      </c>
      <c r="CN29" s="38">
        <v>60.631612548828123</v>
      </c>
      <c r="CO29" s="38">
        <v>54.769999999999996</v>
      </c>
      <c r="CP29" s="38">
        <v>29.677419338226319</v>
      </c>
      <c r="CQ29" s="38">
        <v>16.075999908447265</v>
      </c>
      <c r="CR29" s="38">
        <v>-4.8999999999999986</v>
      </c>
      <c r="CS29" s="38">
        <v>-0.8006439208984375</v>
      </c>
      <c r="CT29" s="38">
        <v>11.287143249511718</v>
      </c>
      <c r="CU29" s="38">
        <v>29.741290245056152</v>
      </c>
      <c r="CV29" s="38">
        <v>38.324000320434571</v>
      </c>
      <c r="CW29" s="38">
        <v>55.109678039550779</v>
      </c>
      <c r="CX29" s="38">
        <v>63.632000732421872</v>
      </c>
      <c r="CY29" s="38">
        <v>65.19548431396484</v>
      </c>
      <c r="CZ29" s="38">
        <v>63.529031372070307</v>
      </c>
      <c r="DA29" s="38">
        <v>54.48800018310547</v>
      </c>
      <c r="DB29" s="38">
        <v>30.519354877471923</v>
      </c>
      <c r="DC29" s="38">
        <v>21.397999725341798</v>
      </c>
      <c r="DD29" s="38">
        <v>7.7812905883789085</v>
      </c>
      <c r="DE29" s="38">
        <v>4.3032250976562523</v>
      </c>
      <c r="DF29" s="38">
        <v>7.3524145507812513</v>
      </c>
      <c r="DG29" s="38">
        <v>26.68709686279297</v>
      </c>
      <c r="DH29" s="38">
        <v>37.003999862670895</v>
      </c>
      <c r="DI29" s="38">
        <v>53.536129608154297</v>
      </c>
      <c r="DJ29" s="38">
        <v>66.386001281738288</v>
      </c>
      <c r="DK29" s="38">
        <v>72.575484313964836</v>
      </c>
      <c r="DL29" s="38">
        <v>68.36</v>
      </c>
      <c r="DM29" s="38">
        <v>51.134000549316404</v>
      </c>
      <c r="DN29" s="38">
        <v>28.783225784301759</v>
      </c>
      <c r="DO29" s="38">
        <v>11.528000640869141</v>
      </c>
      <c r="DP29" s="38">
        <v>-6.1599999999999966</v>
      </c>
      <c r="DQ29" s="38">
        <v>-4.9058062744140614</v>
      </c>
      <c r="DR29" s="38">
        <v>9.0435716247558595</v>
      </c>
      <c r="DS29" s="38">
        <v>28.4</v>
      </c>
      <c r="DT29" s="38">
        <v>43.435999908447265</v>
      </c>
      <c r="DU29" s="38">
        <v>59.644515686035156</v>
      </c>
      <c r="DV29" s="38">
        <v>69.18800109863281</v>
      </c>
      <c r="DW29" s="38">
        <v>64.347740783691407</v>
      </c>
      <c r="DX29" s="38">
        <v>58.030321960449214</v>
      </c>
      <c r="DY29" s="38">
        <v>58.898000183105466</v>
      </c>
      <c r="DZ29" s="38">
        <v>39.966451568603517</v>
      </c>
      <c r="EA29" s="38">
        <v>8.1979992675781261</v>
      </c>
      <c r="EB29" s="38">
        <v>14.03483901977539</v>
      </c>
      <c r="EC29" s="38">
        <v>-12.616774902343749</v>
      </c>
      <c r="ED29" s="38">
        <v>16.892856750488281</v>
      </c>
      <c r="EE29" s="38">
        <v>25.705806274414062</v>
      </c>
      <c r="EF29" s="38">
        <v>33.83000005722046</v>
      </c>
      <c r="EG29" s="38">
        <v>59.296128234863275</v>
      </c>
      <c r="EH29" s="38">
        <v>64.201998901367176</v>
      </c>
      <c r="EI29" s="38">
        <v>65.909678039550784</v>
      </c>
      <c r="EJ29" s="38">
        <v>61.392259216308588</v>
      </c>
      <c r="EK29" s="38">
        <v>47.155999450683595</v>
      </c>
      <c r="EL29" s="38">
        <v>28.260645294189452</v>
      </c>
      <c r="EM29" s="38">
        <v>22.477999725341796</v>
      </c>
      <c r="EN29" s="38">
        <v>-0.27225921630859062</v>
      </c>
      <c r="EO29" s="38">
        <v>-16.507094116210936</v>
      </c>
      <c r="EP29" s="38">
        <v>5.6042864990234378</v>
      </c>
      <c r="EQ29" s="38">
        <v>11.932903137207031</v>
      </c>
      <c r="ER29" s="38">
        <v>32.467999982833859</v>
      </c>
      <c r="ES29" s="38">
        <v>49.773548431396485</v>
      </c>
      <c r="ET29" s="38">
        <v>69.823999633789072</v>
      </c>
      <c r="EU29" s="38">
        <v>65.967740783691397</v>
      </c>
      <c r="EV29" s="38">
        <v>64.905162353515621</v>
      </c>
      <c r="EW29" s="38">
        <v>53.071999816894532</v>
      </c>
      <c r="EX29" s="38">
        <v>32.958064546585085</v>
      </c>
      <c r="EY29" s="38">
        <v>9.2359999084472655</v>
      </c>
      <c r="EZ29" s="38">
        <v>10.231612548828124</v>
      </c>
      <c r="FA29" s="38">
        <v>-6.276128234863279</v>
      </c>
      <c r="FB29" s="38">
        <v>4.6337927246093749</v>
      </c>
      <c r="FC29" s="38">
        <v>11.526451568603516</v>
      </c>
      <c r="FD29" s="38">
        <v>30.986000022888184</v>
      </c>
      <c r="FE29" s="38">
        <v>51.068387451171873</v>
      </c>
      <c r="FF29" s="38">
        <v>65.065999450683591</v>
      </c>
      <c r="FG29" s="38">
        <v>72.970321960449212</v>
      </c>
      <c r="FH29" s="38">
        <v>66.525162353515626</v>
      </c>
      <c r="FI29" s="38">
        <v>51.506000366210941</v>
      </c>
      <c r="FJ29" s="38">
        <v>36.378064460754395</v>
      </c>
      <c r="FK29" s="38">
        <v>15.84199935913086</v>
      </c>
      <c r="FL29" s="38">
        <v>4.355484313964844</v>
      </c>
      <c r="FM29" s="38">
        <v>-7.3503219604492145</v>
      </c>
      <c r="FN29" s="38">
        <v>11.62142837524414</v>
      </c>
      <c r="FO29" s="38">
        <v>20.526451568603516</v>
      </c>
      <c r="FP29" s="38">
        <v>40.676000137329098</v>
      </c>
      <c r="FQ29" s="38">
        <v>57.612259216308594</v>
      </c>
      <c r="FR29" s="38">
        <v>66.96200073242187</v>
      </c>
      <c r="FS29" s="38">
        <v>67.291612548828127</v>
      </c>
      <c r="FT29" s="38">
        <v>60.643225097656249</v>
      </c>
      <c r="FU29" s="38">
        <v>55.598001098632807</v>
      </c>
      <c r="FV29" s="38">
        <v>30.6354838848114</v>
      </c>
      <c r="FW29" s="38">
        <v>6.7880001831054706</v>
      </c>
      <c r="FX29" s="38">
        <v>3.8735470581054692</v>
      </c>
      <c r="FY29" s="38">
        <v>-1.9619345092773415</v>
      </c>
      <c r="FZ29" s="38">
        <v>-1.6471432495117142</v>
      </c>
      <c r="GA29" s="38">
        <v>20.06193588256836</v>
      </c>
      <c r="GB29" s="38">
        <v>41.222000045776369</v>
      </c>
      <c r="GC29" s="38">
        <v>60.538709411621092</v>
      </c>
      <c r="GD29" s="38">
        <v>65.936001281738271</v>
      </c>
      <c r="GE29" s="38">
        <v>69.649031372070311</v>
      </c>
      <c r="GF29" s="38">
        <v>67.204515686035165</v>
      </c>
      <c r="GG29" s="38">
        <v>60.241998901367182</v>
      </c>
      <c r="GH29" s="38">
        <v>27.244516029357911</v>
      </c>
      <c r="GI29" s="38">
        <v>10.063999633789063</v>
      </c>
      <c r="GJ29" s="38">
        <v>-5.532903137207029</v>
      </c>
      <c r="GK29" s="38">
        <v>-5.4167749023437466</v>
      </c>
      <c r="GL29" s="38">
        <v>6.4849999999999994</v>
      </c>
      <c r="GM29" s="38">
        <v>21.652903137207034</v>
      </c>
      <c r="GN29" s="38">
        <v>33.128000040054324</v>
      </c>
      <c r="GO29" s="38">
        <v>54.151612548828126</v>
      </c>
      <c r="GP29" s="38">
        <v>63.805999450683593</v>
      </c>
      <c r="GQ29" s="38">
        <v>69.579356079101558</v>
      </c>
      <c r="GR29" s="38">
        <v>64.800643920898438</v>
      </c>
      <c r="GS29" s="38">
        <v>49.141999359130864</v>
      </c>
      <c r="GT29" s="38">
        <v>30.490322647094725</v>
      </c>
      <c r="GU29" s="38">
        <v>0.57800018310546974</v>
      </c>
      <c r="GV29" s="38">
        <v>-7.8380654907226557</v>
      </c>
      <c r="GW29" s="38">
        <v>-5.1554843139648412</v>
      </c>
      <c r="GX29" s="38">
        <v>-1.3868963623046895</v>
      </c>
      <c r="GY29" s="38">
        <v>21.380000000000003</v>
      </c>
      <c r="GZ29" s="38">
        <v>39.404000320434569</v>
      </c>
      <c r="HA29" s="38">
        <v>52.543226470947261</v>
      </c>
      <c r="HB29" s="38">
        <v>65.858001098632812</v>
      </c>
      <c r="HC29" s="38">
        <v>69.875484313964847</v>
      </c>
      <c r="HD29" s="38">
        <v>68.603871765136716</v>
      </c>
      <c r="HE29" s="38">
        <v>55.357999267578123</v>
      </c>
      <c r="HF29" s="38">
        <v>30.101290245056152</v>
      </c>
      <c r="HG29" s="38">
        <v>20.006000366210937</v>
      </c>
      <c r="HH29" s="38">
        <v>2.2245156860351578</v>
      </c>
      <c r="HI29" s="38">
        <v>17.123870391845706</v>
      </c>
      <c r="HJ29" s="38">
        <v>16.185714874267578</v>
      </c>
      <c r="HK29" s="38">
        <v>13.779354705810547</v>
      </c>
      <c r="HL29" s="38">
        <v>28.802000045776367</v>
      </c>
      <c r="HM29" s="38">
        <v>49.686451568603516</v>
      </c>
      <c r="HN29" s="38">
        <v>68.066000366210943</v>
      </c>
      <c r="HO29" s="38">
        <v>74.19548431396484</v>
      </c>
      <c r="HP29" s="38">
        <v>72.99935607910156</v>
      </c>
      <c r="HQ29" s="38">
        <v>52.83800064086914</v>
      </c>
      <c r="HR29" s="38">
        <v>33.863870906829831</v>
      </c>
      <c r="HS29" s="38">
        <v>2.7979992675781276</v>
      </c>
      <c r="HT29" s="38">
        <v>0.32000000000000028</v>
      </c>
      <c r="HU29" s="38">
        <v>12.925806274414064</v>
      </c>
      <c r="HV29" s="38">
        <v>18.152856750488283</v>
      </c>
      <c r="HW29" s="38">
        <v>27.534838676452637</v>
      </c>
      <c r="HX29" s="38">
        <v>44.468000640869143</v>
      </c>
      <c r="HY29" s="38">
        <v>60.678065490722659</v>
      </c>
      <c r="HZ29" s="38">
        <v>60.349999999999994</v>
      </c>
      <c r="IA29" s="38">
        <v>70.258709411621084</v>
      </c>
      <c r="IB29" s="38">
        <v>69.457418823242193</v>
      </c>
      <c r="IC29" s="38">
        <v>54.14</v>
      </c>
      <c r="ID29" s="38">
        <v>30.287096691131591</v>
      </c>
      <c r="IE29" s="38">
        <v>21.962000045776367</v>
      </c>
      <c r="IF29" s="38">
        <v>17.030967254638675</v>
      </c>
      <c r="IG29" s="38">
        <v>7.0845156860351572</v>
      </c>
      <c r="IH29" s="38">
        <v>-2.6885702514648457</v>
      </c>
      <c r="II29" s="38">
        <v>23.66774215698242</v>
      </c>
      <c r="IJ29" s="38">
        <v>38.600000228881839</v>
      </c>
      <c r="IK29" s="38">
        <v>59.778065490722653</v>
      </c>
      <c r="IL29" s="38">
        <v>61.292000732421869</v>
      </c>
      <c r="IM29" s="38">
        <v>67.094193725585939</v>
      </c>
      <c r="IN29" s="38">
        <v>66.002581176757815</v>
      </c>
      <c r="IO29" s="38">
        <v>56.612000732421876</v>
      </c>
      <c r="IP29" s="38">
        <v>40.065160980224611</v>
      </c>
      <c r="IQ29" s="38">
        <v>27.830000114440917</v>
      </c>
      <c r="IR29" s="38">
        <v>-5.4109686279296838</v>
      </c>
      <c r="IS29" s="38">
        <v>-2.3974188232421838</v>
      </c>
      <c r="IT29" s="38">
        <v>21.541379547119142</v>
      </c>
      <c r="IU29" s="38">
        <v>28.341935539245604</v>
      </c>
      <c r="IV29" s="38">
        <v>44.713999633789058</v>
      </c>
      <c r="IW29" s="38">
        <v>57.414837646484372</v>
      </c>
      <c r="IX29" s="38">
        <v>59.828001098632811</v>
      </c>
      <c r="IY29" s="38">
        <v>65.427740783691405</v>
      </c>
      <c r="IZ29" s="38">
        <v>60.939356079101557</v>
      </c>
      <c r="JA29" s="38">
        <v>50.438000183105473</v>
      </c>
      <c r="JB29" s="38">
        <v>35.280645294189455</v>
      </c>
      <c r="JC29" s="38">
        <v>15.361999816894532</v>
      </c>
      <c r="JD29" s="38">
        <v>-17.273549804687498</v>
      </c>
      <c r="JE29" s="38">
        <v>22.692257843017579</v>
      </c>
      <c r="JF29" s="38">
        <v>15.002856750488281</v>
      </c>
      <c r="JG29" s="38">
        <v>37.22</v>
      </c>
      <c r="JH29" s="38">
        <v>39.956000137329099</v>
      </c>
      <c r="JI29" s="38">
        <v>62.78</v>
      </c>
      <c r="JJ29" s="38">
        <v>63.86</v>
      </c>
      <c r="JK29" s="38">
        <v>62.164515686035159</v>
      </c>
      <c r="JL29" s="38">
        <v>62.594193725585939</v>
      </c>
      <c r="JM29" s="38">
        <v>49.747999725341799</v>
      </c>
      <c r="JN29" s="38">
        <v>32.574838719367982</v>
      </c>
      <c r="JO29" s="38">
        <v>16.664000549316405</v>
      </c>
      <c r="JP29" s="38">
        <v>2.1664529418945335</v>
      </c>
      <c r="JQ29" s="38">
        <v>-1.1432250976562486</v>
      </c>
      <c r="JR29" s="38">
        <v>11.492856750488283</v>
      </c>
      <c r="JS29" s="38">
        <v>23.38903205871582</v>
      </c>
      <c r="JT29" s="38">
        <v>32.425999979972836</v>
      </c>
      <c r="JU29" s="38">
        <v>49.250967254638667</v>
      </c>
      <c r="JV29" s="38">
        <v>64.70000091552734</v>
      </c>
      <c r="JW29" s="38">
        <v>65.607740783691412</v>
      </c>
      <c r="JX29" s="38">
        <v>63.07032196044922</v>
      </c>
      <c r="JY29" s="38">
        <v>51.428000183105468</v>
      </c>
      <c r="JZ29" s="38">
        <v>24.503871078491212</v>
      </c>
      <c r="KA29" s="38">
        <v>13.55</v>
      </c>
      <c r="KB29" s="38">
        <v>3.8270968627929705</v>
      </c>
      <c r="KC29" s="38">
        <v>-5.6954843139648403</v>
      </c>
      <c r="KD29" s="38">
        <v>9.6864283752441409</v>
      </c>
      <c r="KE29" s="38">
        <v>23.99290313720703</v>
      </c>
      <c r="KF29" s="38">
        <v>39.925999908447267</v>
      </c>
      <c r="KG29" s="38">
        <v>57.838709411621096</v>
      </c>
      <c r="KH29" s="38">
        <v>68.078000183105473</v>
      </c>
      <c r="KI29" s="38">
        <v>68.638709411621093</v>
      </c>
      <c r="KJ29" s="38">
        <v>58.158065490722656</v>
      </c>
      <c r="KK29" s="38">
        <v>47.84</v>
      </c>
      <c r="KL29" s="38">
        <v>28.260645294189452</v>
      </c>
      <c r="KM29" s="38">
        <v>20.935999908447265</v>
      </c>
      <c r="KN29" s="38">
        <v>7.3574188232421882</v>
      </c>
      <c r="KO29" s="38">
        <v>0.19225921630859588</v>
      </c>
      <c r="KP29" s="38">
        <v>-6.9234481811523452</v>
      </c>
      <c r="KQ29" s="38">
        <v>29.387096691131593</v>
      </c>
      <c r="KR29" s="38">
        <v>32.630000000000003</v>
      </c>
      <c r="KS29" s="38">
        <v>50.627096862792968</v>
      </c>
      <c r="KT29" s="38">
        <v>69.416000366210938</v>
      </c>
      <c r="KU29" s="38">
        <v>65.689031372070303</v>
      </c>
      <c r="KV29" s="38">
        <v>60.138065490722653</v>
      </c>
      <c r="KW29" s="38">
        <v>56.101998901367182</v>
      </c>
      <c r="KX29" s="38">
        <v>31.802580640316009</v>
      </c>
      <c r="KY29" s="38">
        <v>9.1340000915527355</v>
      </c>
      <c r="KZ29" s="38">
        <v>10.225806274414062</v>
      </c>
      <c r="LA29" s="38">
        <v>21.397419509887698</v>
      </c>
      <c r="LB29" s="38">
        <v>3.971429748535158</v>
      </c>
      <c r="LC29" s="38">
        <v>26.408387107849123</v>
      </c>
      <c r="LD29" s="38">
        <v>26.443999977111815</v>
      </c>
      <c r="LE29" s="38">
        <v>49.866451568603516</v>
      </c>
      <c r="LF29" s="38">
        <v>62.192000732421874</v>
      </c>
      <c r="LG29" s="38">
        <v>71.820643920898434</v>
      </c>
      <c r="LH29" s="38">
        <v>60.085806274414061</v>
      </c>
      <c r="LI29" s="38">
        <v>48.859999542236324</v>
      </c>
      <c r="LJ29" s="38">
        <v>26.501290245056154</v>
      </c>
      <c r="LK29" s="38">
        <v>8.4679992675781257</v>
      </c>
      <c r="LL29" s="38">
        <v>19.307096862792967</v>
      </c>
      <c r="LM29" s="38">
        <v>3.0896780395507832</v>
      </c>
      <c r="LN29" s="38">
        <v>17.664285125732423</v>
      </c>
      <c r="LO29" s="38">
        <v>19.643870391845702</v>
      </c>
      <c r="LP29" s="38">
        <v>31.622000017166137</v>
      </c>
      <c r="LQ29" s="38">
        <v>54.000645294189454</v>
      </c>
      <c r="LR29" s="38">
        <v>69.572000732421884</v>
      </c>
      <c r="LS29" s="38">
        <v>68.574837646484383</v>
      </c>
      <c r="LT29" s="38">
        <v>59.865162353515629</v>
      </c>
      <c r="LU29" s="38">
        <v>50.498000640869137</v>
      </c>
      <c r="LV29" s="38">
        <v>31.19870966911316</v>
      </c>
      <c r="LW29" s="38">
        <v>11.587999725341799</v>
      </c>
      <c r="LX29" s="38">
        <v>16.281935882568362</v>
      </c>
      <c r="LY29" s="38">
        <v>8.1529031372070335</v>
      </c>
      <c r="LZ29" s="38">
        <v>11.57</v>
      </c>
      <c r="MA29" s="38">
        <v>28.783225784301759</v>
      </c>
      <c r="MB29" s="38">
        <v>39.697999954223633</v>
      </c>
      <c r="MC29" s="38">
        <v>56.114193725585935</v>
      </c>
      <c r="MD29" s="38">
        <v>66.626000366210945</v>
      </c>
      <c r="ME29" s="38">
        <v>68.569031372070313</v>
      </c>
      <c r="MF29" s="38">
        <v>66.68193450927734</v>
      </c>
      <c r="MG29" s="38">
        <v>51.031999359130857</v>
      </c>
      <c r="MH29" s="38">
        <v>39.774839019775392</v>
      </c>
      <c r="MI29" s="38">
        <v>12.679999542236327</v>
      </c>
      <c r="MJ29" s="38">
        <v>1.8645156860351584</v>
      </c>
      <c r="MK29" s="38">
        <v>5.2845156860351565</v>
      </c>
      <c r="ML29" s="38">
        <v>13.993792724609374</v>
      </c>
      <c r="MM29" s="38">
        <v>25.48516098022461</v>
      </c>
      <c r="MN29" s="38">
        <v>38.924000091552735</v>
      </c>
      <c r="MO29" s="38">
        <v>58.535484313964844</v>
      </c>
      <c r="MP29" s="38">
        <v>68.473999633789063</v>
      </c>
      <c r="MQ29" s="38">
        <v>74.032903137207029</v>
      </c>
      <c r="MR29" s="38">
        <v>63.128387451171875</v>
      </c>
      <c r="MS29" s="38">
        <v>54.134000091552736</v>
      </c>
      <c r="MT29" s="38">
        <v>25.281935195922852</v>
      </c>
      <c r="MU29" s="38">
        <v>4.4959994506835947</v>
      </c>
      <c r="MV29" s="38">
        <v>13.802581176757812</v>
      </c>
      <c r="MW29" s="38">
        <v>-17.68</v>
      </c>
      <c r="MX29" s="38">
        <v>18.66615447998047</v>
      </c>
      <c r="MY29" s="38">
        <v>24.146666412353515</v>
      </c>
      <c r="MZ29" s="38">
        <v>43.171999816894527</v>
      </c>
      <c r="NA29" s="38">
        <v>51.561935882568363</v>
      </c>
      <c r="NB29" s="38">
        <v>67.28600128173828</v>
      </c>
      <c r="NC29" s="38">
        <v>67.970968627929693</v>
      </c>
      <c r="ND29" s="38">
        <v>64.550968627929677</v>
      </c>
      <c r="NE29" s="38">
        <v>54.145999908447266</v>
      </c>
      <c r="NF29" s="38">
        <v>32.139354834556578</v>
      </c>
      <c r="NG29" s="38">
        <v>3.4279992675781266</v>
      </c>
      <c r="NH29" s="38">
        <v>10.754193725585939</v>
      </c>
      <c r="NI29" s="38">
        <v>-1.625162353515627</v>
      </c>
      <c r="NJ29" s="38">
        <v>-7.9921432495117202</v>
      </c>
      <c r="NK29" s="38">
        <v>30.246451568603515</v>
      </c>
      <c r="NL29" s="38">
        <v>46.153999633789063</v>
      </c>
      <c r="NM29" s="38">
        <v>58.86064392089844</v>
      </c>
      <c r="NN29" s="38">
        <v>68.528000183105462</v>
      </c>
      <c r="NO29" s="38">
        <v>74.003871765136722</v>
      </c>
      <c r="NP29" s="38">
        <v>66.740000000000009</v>
      </c>
      <c r="NQ29" s="38">
        <v>49.712000274658202</v>
      </c>
      <c r="NR29" s="38">
        <v>31.442580661773682</v>
      </c>
      <c r="NS29" s="38">
        <v>10.339999542236328</v>
      </c>
      <c r="NT29" s="38">
        <v>3.2929031372070305</v>
      </c>
      <c r="NU29" s="38">
        <v>5.3135470581054705</v>
      </c>
      <c r="NV29" s="38">
        <v>9.32</v>
      </c>
      <c r="NW29" s="38">
        <v>26.025160980224609</v>
      </c>
      <c r="NX29" s="38">
        <v>44.768000183105471</v>
      </c>
      <c r="NY29" s="38">
        <v>58.024515686035159</v>
      </c>
      <c r="NZ29" s="38">
        <v>71.126000366210945</v>
      </c>
      <c r="OA29" s="38">
        <v>67.233547058105472</v>
      </c>
      <c r="OB29" s="38">
        <v>62.629031372070315</v>
      </c>
      <c r="OC29" s="38">
        <v>57.82399871826172</v>
      </c>
      <c r="OD29" s="38">
        <v>34.415483798980716</v>
      </c>
      <c r="OE29" s="38">
        <v>10.96999954223633</v>
      </c>
      <c r="OF29" s="38">
        <v>2.1316125488281266</v>
      </c>
      <c r="OG29" s="38">
        <v>5.1625811767578149</v>
      </c>
      <c r="OH29" s="38">
        <v>5.4034481811523456</v>
      </c>
      <c r="OI29" s="38">
        <v>24.550322647094728</v>
      </c>
      <c r="OJ29" s="38">
        <v>38.102000274658202</v>
      </c>
      <c r="OK29" s="38">
        <v>50.104515686035157</v>
      </c>
      <c r="OL29" s="38">
        <v>68.468001098632811</v>
      </c>
      <c r="OM29" s="38">
        <v>70.746452941894532</v>
      </c>
      <c r="ON29" s="38">
        <v>62.872903137207032</v>
      </c>
      <c r="OO29" s="38">
        <v>40.837999725341795</v>
      </c>
      <c r="OP29" s="38">
        <v>27.000645294189454</v>
      </c>
      <c r="OQ29" s="38">
        <v>19.22</v>
      </c>
      <c r="OR29" s="38">
        <v>5.4238717651367203</v>
      </c>
      <c r="OS29" s="38">
        <v>7.2993560791015639</v>
      </c>
      <c r="OT29" s="38">
        <v>14.97714324951172</v>
      </c>
      <c r="OU29" s="38">
        <v>31.76193547487259</v>
      </c>
      <c r="OV29" s="38">
        <v>49.555999908447262</v>
      </c>
      <c r="OW29" s="38">
        <v>62.048387451171877</v>
      </c>
      <c r="OX29" s="38">
        <v>69.781998901367189</v>
      </c>
      <c r="OY29" s="38">
        <v>74.236128234863287</v>
      </c>
      <c r="OZ29" s="38">
        <v>62.594193725585939</v>
      </c>
      <c r="PA29" s="38">
        <v>49.201999816894528</v>
      </c>
      <c r="PB29" s="38">
        <v>35.402580490112307</v>
      </c>
      <c r="PC29" s="38">
        <v>18.494000091552735</v>
      </c>
      <c r="PD29" s="38">
        <v>12.856129608154298</v>
      </c>
      <c r="PE29" s="38">
        <v>6.1264529418945308</v>
      </c>
      <c r="PF29" s="38">
        <v>13.607856750488281</v>
      </c>
      <c r="PG29" s="38">
        <v>18.807742156982421</v>
      </c>
      <c r="PH29" s="38">
        <v>42.445999908447263</v>
      </c>
      <c r="PI29" s="38">
        <v>61.334193725585934</v>
      </c>
      <c r="PJ29" s="38">
        <v>66.668001098632814</v>
      </c>
      <c r="PK29" s="38">
        <v>69.213547058105462</v>
      </c>
      <c r="PL29" s="38">
        <v>63.621934509277338</v>
      </c>
      <c r="PM29" s="38">
        <v>53.840000457763672</v>
      </c>
      <c r="PN29" s="38">
        <v>29.497419338226319</v>
      </c>
      <c r="PO29" s="38">
        <v>12.254000549316405</v>
      </c>
      <c r="PP29" s="38">
        <v>2.1664529418945335</v>
      </c>
      <c r="PQ29" s="38">
        <v>3.2464529418945318</v>
      </c>
      <c r="PR29" s="38">
        <v>16.269285125732424</v>
      </c>
      <c r="PS29" s="38">
        <v>19.34774215698242</v>
      </c>
      <c r="PT29" s="38">
        <v>48.331999359130862</v>
      </c>
      <c r="PU29" s="38">
        <v>61.50838745117187</v>
      </c>
      <c r="PV29" s="38">
        <v>65.792000732421883</v>
      </c>
      <c r="PW29" s="38">
        <v>68.661934509277344</v>
      </c>
      <c r="PX29" s="38">
        <v>62.338709411621096</v>
      </c>
      <c r="PY29" s="38">
        <v>58.393999633789065</v>
      </c>
      <c r="PZ29" s="38">
        <v>32.72</v>
      </c>
      <c r="QA29" s="38">
        <v>10.417999725341797</v>
      </c>
      <c r="QB29" s="38">
        <v>0.73225921630859503</v>
      </c>
      <c r="QC29" s="38">
        <v>-4.3832250976562506</v>
      </c>
      <c r="QD29" s="38">
        <v>9.2517240905761717</v>
      </c>
      <c r="QE29" s="38">
        <v>31.1</v>
      </c>
      <c r="QF29" s="38">
        <v>40.207999725341793</v>
      </c>
      <c r="QG29" s="38">
        <v>58.866452941894529</v>
      </c>
      <c r="QH29" s="38">
        <v>67.70600036621093</v>
      </c>
      <c r="QI29" s="38">
        <v>70.038065490722659</v>
      </c>
      <c r="QJ29" s="38">
        <v>60.898709411621091</v>
      </c>
      <c r="QK29" s="38">
        <v>50.017999725341795</v>
      </c>
      <c r="QL29" s="38">
        <v>27.122580490112306</v>
      </c>
      <c r="QM29" s="38">
        <v>9.3439996337890641</v>
      </c>
      <c r="QN29" s="38">
        <v>-8.6103219604492196</v>
      </c>
      <c r="QO29" s="38">
        <v>-2.9954843139648446</v>
      </c>
      <c r="QP29" s="38">
        <v>23.30857162475586</v>
      </c>
      <c r="QQ29" s="38">
        <v>21.391613235473635</v>
      </c>
      <c r="QR29" s="38">
        <v>47.282000274658202</v>
      </c>
      <c r="QS29" s="38">
        <v>60.892903137207028</v>
      </c>
      <c r="QT29" s="38">
        <v>74.023998718261709</v>
      </c>
      <c r="QU29" s="38">
        <v>75.861934509277347</v>
      </c>
      <c r="QV29" s="38">
        <v>65.706452941894526</v>
      </c>
      <c r="QW29" s="38">
        <v>59.623998718261717</v>
      </c>
      <c r="QX29" s="38">
        <v>27.360645294189453</v>
      </c>
      <c r="QY29" s="38">
        <v>20.732000274658205</v>
      </c>
      <c r="QZ29" s="38">
        <v>2.0387094116210953</v>
      </c>
      <c r="RA29" s="38">
        <v>-4.4006439208984389</v>
      </c>
      <c r="RB29" s="38">
        <v>13.151428375244141</v>
      </c>
      <c r="RC29" s="38">
        <v>33.852258014678952</v>
      </c>
      <c r="RD29" s="38">
        <v>46.724000549316408</v>
      </c>
      <c r="RE29" s="38">
        <v>56.050321960449217</v>
      </c>
      <c r="RF29" s="38">
        <v>68.402000732421868</v>
      </c>
      <c r="RG29" s="38">
        <v>67.68645294189453</v>
      </c>
      <c r="RH29" s="38">
        <v>57.391612548828121</v>
      </c>
      <c r="RI29" s="38">
        <v>53.893999633789065</v>
      </c>
      <c r="RJ29" s="38">
        <v>34.850967769622805</v>
      </c>
      <c r="RK29" s="38">
        <v>12.33800064086914</v>
      </c>
      <c r="RL29" s="38">
        <v>-1.0968627929685226E-2</v>
      </c>
      <c r="RM29" s="38">
        <v>-5.0277407836914065</v>
      </c>
      <c r="RN29" s="38">
        <v>-3.3378567504882781</v>
      </c>
      <c r="RO29" s="38">
        <v>21.321935195922851</v>
      </c>
      <c r="RP29" s="38">
        <v>39.667999725341794</v>
      </c>
      <c r="RQ29" s="38">
        <v>55.208387451171873</v>
      </c>
      <c r="RR29" s="38">
        <v>68.38399963378906</v>
      </c>
      <c r="RS29" s="38">
        <v>67.181290588378914</v>
      </c>
      <c r="RT29" s="38">
        <v>64.765806274414061</v>
      </c>
      <c r="RU29" s="38">
        <v>55.471998901367186</v>
      </c>
      <c r="RV29" s="38">
        <v>28.02838710784912</v>
      </c>
      <c r="RW29" s="38">
        <v>7.129999084472658</v>
      </c>
      <c r="RX29" s="38">
        <v>-5.7709686279296832</v>
      </c>
      <c r="RY29" s="38">
        <v>1.4290313720703125</v>
      </c>
      <c r="RZ29" s="38">
        <v>22.075172271728515</v>
      </c>
      <c r="SA29" s="38">
        <v>28.446451568603514</v>
      </c>
      <c r="SB29" s="38">
        <v>41.329999771118167</v>
      </c>
      <c r="SC29" s="38">
        <v>52.891612548828121</v>
      </c>
      <c r="SD29" s="38">
        <v>71.240000000000009</v>
      </c>
      <c r="SE29" s="38">
        <v>66.037418823242177</v>
      </c>
      <c r="SF29" s="38">
        <v>58.628387451171875</v>
      </c>
      <c r="SG29" s="38">
        <v>49.598000640869145</v>
      </c>
      <c r="SH29" s="38">
        <v>30.93741933822632</v>
      </c>
      <c r="SI29" s="38">
        <v>19.388000183105468</v>
      </c>
      <c r="SJ29" s="38">
        <v>12.850321960449218</v>
      </c>
      <c r="SK29" s="38">
        <v>17.86709686279297</v>
      </c>
      <c r="SL29" s="38">
        <v>21.611428375244142</v>
      </c>
      <c r="SM29" s="38">
        <v>23.150967941284179</v>
      </c>
      <c r="SN29" s="38">
        <v>39.824000091552733</v>
      </c>
      <c r="SO29" s="38">
        <v>50.174193725585937</v>
      </c>
      <c r="SP29" s="38">
        <v>70.562000732421865</v>
      </c>
      <c r="SQ29" s="38">
        <v>64.986452941894527</v>
      </c>
      <c r="SR29" s="38">
        <v>64.458065490722646</v>
      </c>
      <c r="SS29" s="38">
        <v>57.782000732421878</v>
      </c>
      <c r="ST29" s="38">
        <v>28.469677352905272</v>
      </c>
      <c r="SU29" s="38">
        <v>4.1599990844726555</v>
      </c>
      <c r="SV29" s="38">
        <v>-3.6574188232421889</v>
      </c>
      <c r="SW29" s="38">
        <v>12.995484313964845</v>
      </c>
      <c r="SX29" s="38">
        <v>16.230714874267576</v>
      </c>
      <c r="SY29" s="38">
        <v>28.957419509887696</v>
      </c>
      <c r="SZ29" s="38">
        <v>36.865999908447264</v>
      </c>
      <c r="TA29" s="38">
        <v>60.352903137207029</v>
      </c>
      <c r="TB29" s="38">
        <v>69.091999816894528</v>
      </c>
      <c r="TC29" s="38">
        <v>69.904515686035154</v>
      </c>
      <c r="TD29" s="38">
        <v>64.440643920898438</v>
      </c>
      <c r="TE29" s="38">
        <v>53.930000457763668</v>
      </c>
      <c r="TF29" s="38">
        <v>38.642580490112302</v>
      </c>
      <c r="TG29" s="38">
        <v>26.983999977111814</v>
      </c>
      <c r="TH29" s="38">
        <v>11.369678039550781</v>
      </c>
      <c r="TI29" s="38">
        <v>4.111612548828127</v>
      </c>
      <c r="TJ29" s="38">
        <v>23.173571624755859</v>
      </c>
      <c r="TK29" s="38">
        <v>22.46</v>
      </c>
      <c r="TL29" s="38">
        <v>42.734000320434568</v>
      </c>
      <c r="TM29" s="38">
        <v>54.697418823242188</v>
      </c>
      <c r="TN29" s="38">
        <v>68.485999450683593</v>
      </c>
      <c r="TO29" s="38">
        <v>68.987096862792967</v>
      </c>
      <c r="TP29" s="38">
        <v>65.12580627441406</v>
      </c>
      <c r="TQ29" s="38">
        <v>52.034000549316403</v>
      </c>
      <c r="TR29" s="38">
        <v>39.188386764526371</v>
      </c>
      <c r="TS29" s="38">
        <v>21.230000228881835</v>
      </c>
      <c r="TT29" s="38">
        <v>-1.0967749023437463</v>
      </c>
      <c r="TU29" s="38">
        <v>-4.2148376464843764</v>
      </c>
      <c r="TV29" s="38">
        <v>16.395862731933594</v>
      </c>
      <c r="TW29" s="38">
        <v>20.665806274414063</v>
      </c>
      <c r="TX29" s="38">
        <v>46.034000091552734</v>
      </c>
      <c r="TY29" s="38">
        <v>61.386452941894532</v>
      </c>
      <c r="TZ29" s="38">
        <v>71.768000183105471</v>
      </c>
      <c r="UA29" s="38">
        <v>73.127096862792968</v>
      </c>
      <c r="UB29" s="38">
        <v>71.065806274414058</v>
      </c>
      <c r="UC29" s="38">
        <v>49.099999999999994</v>
      </c>
      <c r="UD29" s="38">
        <v>38.677419509887699</v>
      </c>
      <c r="UE29" s="38">
        <v>21.529999771118163</v>
      </c>
      <c r="UF29" s="38">
        <v>7.769678039550783</v>
      </c>
      <c r="UG29" s="38">
        <v>2.4045156860351575</v>
      </c>
      <c r="UH29" s="38">
        <v>12.090714874267579</v>
      </c>
      <c r="UI29" s="38">
        <v>27.970322647094726</v>
      </c>
      <c r="UJ29" s="38">
        <v>40.052000045776367</v>
      </c>
      <c r="UK29" s="38">
        <v>65.363871765136707</v>
      </c>
      <c r="UL29" s="38">
        <v>71.06</v>
      </c>
      <c r="UM29" s="38">
        <v>73.463871765136716</v>
      </c>
      <c r="UN29" s="38">
        <v>67.401934509277339</v>
      </c>
      <c r="UO29" s="38">
        <v>53.21000045776367</v>
      </c>
      <c r="UP29" s="38">
        <v>33.05677421569824</v>
      </c>
      <c r="UQ29" s="38">
        <v>1.5980010986328139</v>
      </c>
      <c r="UR29" s="38">
        <v>12.606451568603518</v>
      </c>
      <c r="US29" s="38">
        <v>-15.258712158203124</v>
      </c>
      <c r="UT29" s="38">
        <v>21.187142562866214</v>
      </c>
      <c r="UU29" s="38">
        <v>19.31290313720703</v>
      </c>
      <c r="UV29" s="38">
        <v>36.439999885559082</v>
      </c>
      <c r="UW29" s="38">
        <v>59.36</v>
      </c>
      <c r="UX29" s="38">
        <v>66.38</v>
      </c>
      <c r="UY29" s="38">
        <v>69.741934509277343</v>
      </c>
      <c r="UZ29" s="38">
        <v>60.654837646484374</v>
      </c>
      <c r="VA29" s="38">
        <v>58.886000366210936</v>
      </c>
      <c r="VB29" s="38">
        <v>40.465806274414064</v>
      </c>
      <c r="VC29" s="38">
        <v>9.3259999084472653</v>
      </c>
      <c r="VD29" s="38">
        <v>3.9025811767578134</v>
      </c>
      <c r="VE29" s="38">
        <v>3.7748376464843751</v>
      </c>
      <c r="VF29" s="38">
        <v>12.392856750488281</v>
      </c>
      <c r="VG29" s="38">
        <v>11.056129608154297</v>
      </c>
      <c r="VH29" s="38">
        <v>50.941999359130861</v>
      </c>
      <c r="VI29" s="38">
        <v>61.101934509277342</v>
      </c>
      <c r="VJ29" s="38">
        <v>67.069999084472656</v>
      </c>
      <c r="VK29" s="38">
        <v>70.04967803955077</v>
      </c>
      <c r="VL29" s="38">
        <v>68.615484313964842</v>
      </c>
      <c r="VM29" s="38">
        <v>55.075999450683597</v>
      </c>
      <c r="VN29" s="38">
        <v>29.793548431396484</v>
      </c>
      <c r="VO29" s="38">
        <v>21.734000091552737</v>
      </c>
      <c r="VP29" s="38">
        <v>8.3154843139648449</v>
      </c>
      <c r="VQ29" s="38">
        <v>4.158065490722656</v>
      </c>
      <c r="VR29" s="38">
        <v>7.8365518188476564</v>
      </c>
      <c r="VS29" s="38">
        <v>24.765160980224611</v>
      </c>
      <c r="VT29" s="38">
        <v>35.857999839782714</v>
      </c>
      <c r="VU29" s="38">
        <v>57.350968627929689</v>
      </c>
      <c r="VV29" s="38">
        <v>65.240000915527332</v>
      </c>
      <c r="VW29" s="38">
        <v>65.329031372070318</v>
      </c>
      <c r="VX29" s="38">
        <v>65.352259216308596</v>
      </c>
      <c r="VY29" s="38">
        <v>55.034000091552734</v>
      </c>
      <c r="VZ29" s="38">
        <v>23.905806274414061</v>
      </c>
      <c r="WA29" s="38">
        <v>10.568000183105468</v>
      </c>
      <c r="WB29" s="38">
        <v>7.4096780395507835</v>
      </c>
      <c r="WC29" s="38">
        <v>-2.7109686279296881</v>
      </c>
      <c r="WD29" s="38">
        <v>13.029285125732422</v>
      </c>
      <c r="WE29" s="38">
        <v>17.402581176757813</v>
      </c>
      <c r="WF29" s="38">
        <v>40.83199981689453</v>
      </c>
      <c r="WG29" s="38">
        <v>59.418065490722654</v>
      </c>
      <c r="WH29" s="38">
        <v>66.595999450683593</v>
      </c>
      <c r="WI29" s="38">
        <v>74.387096862792959</v>
      </c>
      <c r="WJ29" s="38">
        <v>63.854193725585937</v>
      </c>
      <c r="WK29" s="38">
        <v>56.138001098632813</v>
      </c>
      <c r="WL29" s="38">
        <v>40.454193725585938</v>
      </c>
      <c r="WM29" s="38">
        <v>8.2040005493164081</v>
      </c>
      <c r="WN29" s="38">
        <v>8.5709686279296875</v>
      </c>
      <c r="WO29" s="38">
        <v>-1.0967749023437463</v>
      </c>
      <c r="WP29" s="38">
        <v>16.288571624755861</v>
      </c>
      <c r="WQ29" s="38">
        <v>21.670322647094729</v>
      </c>
      <c r="WR29" s="38">
        <v>43.43</v>
      </c>
      <c r="WS29" s="38">
        <v>63.714837646484369</v>
      </c>
      <c r="WT29" s="38">
        <v>67.052000732421874</v>
      </c>
      <c r="WU29" s="38">
        <v>65.735484313964832</v>
      </c>
      <c r="WV29" s="38">
        <v>64.144515686035163</v>
      </c>
      <c r="WW29" s="38">
        <v>58.28</v>
      </c>
      <c r="WX29" s="38">
        <v>35.135483970642092</v>
      </c>
      <c r="WY29" s="38">
        <v>18.566000366210936</v>
      </c>
      <c r="WZ29" s="38">
        <v>-7.3096780395507821</v>
      </c>
      <c r="XA29" s="38">
        <v>4.1638717651367188</v>
      </c>
      <c r="XB29" s="38">
        <v>14.019285125732424</v>
      </c>
      <c r="XC29" s="38">
        <v>26.675483970642091</v>
      </c>
      <c r="XD29" s="38">
        <v>41.432000274658201</v>
      </c>
      <c r="XE29" s="38">
        <v>61.636128234863278</v>
      </c>
      <c r="XF29" s="38">
        <v>66.164000549316398</v>
      </c>
      <c r="XG29" s="38">
        <v>65.648387451171871</v>
      </c>
      <c r="XH29" s="38">
        <v>61.427096862792965</v>
      </c>
      <c r="XI29" s="38">
        <v>56.84</v>
      </c>
      <c r="XJ29" s="38">
        <v>36.383871078491211</v>
      </c>
      <c r="XK29" s="38">
        <v>3.2000000000000028</v>
      </c>
      <c r="XL29" s="38">
        <v>12.58903274536133</v>
      </c>
      <c r="XM29" s="38">
        <v>-17.743869018554683</v>
      </c>
      <c r="XN29" s="38">
        <v>18.506207275390626</v>
      </c>
      <c r="XO29" s="38">
        <v>17.420000000000002</v>
      </c>
      <c r="XP29" s="38">
        <v>46.034000091552734</v>
      </c>
      <c r="XQ29" s="38">
        <v>58.030321960449214</v>
      </c>
      <c r="XR29" s="38">
        <v>69.283999633789051</v>
      </c>
      <c r="XS29" s="38">
        <v>65.032903137207029</v>
      </c>
      <c r="XT29" s="38">
        <v>62.768387451171876</v>
      </c>
      <c r="XU29" s="38">
        <v>51.085999908447263</v>
      </c>
      <c r="XV29" s="38">
        <v>32.847741899490359</v>
      </c>
      <c r="XW29" s="38">
        <v>6.2539987182617196</v>
      </c>
      <c r="XX29" s="38">
        <v>-1.3116125488281227</v>
      </c>
      <c r="XY29" s="38">
        <v>10.638064117431643</v>
      </c>
      <c r="XZ29" s="38">
        <v>10.039999999999999</v>
      </c>
      <c r="YA29" s="38">
        <v>23.888386764526366</v>
      </c>
      <c r="YB29" s="38">
        <v>31.838000004291533</v>
      </c>
      <c r="YC29" s="38">
        <v>54.267742156982422</v>
      </c>
      <c r="YD29" s="38">
        <v>74.563998718261715</v>
      </c>
      <c r="YE29" s="38">
        <v>69.776774902343746</v>
      </c>
      <c r="YF29" s="38">
        <v>64.370968627929685</v>
      </c>
      <c r="YG29" s="38">
        <v>48.428000640869143</v>
      </c>
      <c r="YH29" s="38">
        <v>43.670967254638668</v>
      </c>
      <c r="YI29" s="38">
        <v>20.444000549316407</v>
      </c>
      <c r="YJ29" s="38">
        <v>5.8477407836914068</v>
      </c>
      <c r="YK29" s="38">
        <v>21.316128921508792</v>
      </c>
      <c r="YL29" s="38">
        <v>13.556428375244142</v>
      </c>
      <c r="YM29" s="38">
        <v>27.918064460754394</v>
      </c>
      <c r="YN29" s="38">
        <v>44.930000457763668</v>
      </c>
      <c r="YO29" s="38">
        <v>59.754837646484376</v>
      </c>
      <c r="YP29" s="38">
        <v>63.457999267578124</v>
      </c>
      <c r="YQ29" s="38">
        <v>67.738709411621102</v>
      </c>
      <c r="YR29" s="38">
        <v>65.932903137207035</v>
      </c>
      <c r="YS29" s="38">
        <v>55.603999633789059</v>
      </c>
      <c r="YT29" s="38">
        <v>31.970967742800713</v>
      </c>
      <c r="YU29" s="38">
        <v>22.946000137329101</v>
      </c>
      <c r="YV29" s="38">
        <v>17.123870391845706</v>
      </c>
      <c r="YW29" s="38">
        <v>3.2174188232421876</v>
      </c>
      <c r="YX29" s="38">
        <v>18.68</v>
      </c>
      <c r="YY29" s="38">
        <v>31.285806446075441</v>
      </c>
      <c r="YZ29" s="38">
        <v>45.48800018310547</v>
      </c>
      <c r="ZA29" s="38">
        <v>63.261934509277339</v>
      </c>
      <c r="ZB29" s="38">
        <v>70.465999450683597</v>
      </c>
      <c r="ZC29" s="38">
        <v>66.808571166992181</v>
      </c>
      <c r="ZD29" s="38">
        <v>61.781290588378909</v>
      </c>
      <c r="ZE29" s="38">
        <v>50.119999542236329</v>
      </c>
      <c r="ZF29" s="38">
        <v>38.555483627319333</v>
      </c>
      <c r="ZG29" s="38">
        <v>22.609999771118165</v>
      </c>
      <c r="ZH29" s="38">
        <v>9.0877421569824222</v>
      </c>
      <c r="ZI29" s="38">
        <v>17.594193725585939</v>
      </c>
      <c r="ZJ29" s="38">
        <v>22.000689773559571</v>
      </c>
      <c r="ZK29" s="38">
        <v>29.02709686279297</v>
      </c>
      <c r="ZL29" s="38">
        <v>51.355999908447266</v>
      </c>
      <c r="ZM29" s="38">
        <v>60.410968627929691</v>
      </c>
      <c r="ZN29" s="38">
        <v>67.580000915527336</v>
      </c>
      <c r="ZO29" s="38">
        <v>68.197418823242188</v>
      </c>
      <c r="ZP29" s="38">
        <v>67.140643920898441</v>
      </c>
      <c r="ZQ29" s="38">
        <v>54.494000091552735</v>
      </c>
      <c r="ZR29" s="38">
        <v>38.665806274414059</v>
      </c>
      <c r="ZS29" s="38">
        <v>11.215999908447266</v>
      </c>
      <c r="ZT29" s="38">
        <v>6.3645156860351584</v>
      </c>
      <c r="ZU29" s="38">
        <v>3.6006439208984382</v>
      </c>
      <c r="ZV29" s="38">
        <v>11.396428375244142</v>
      </c>
      <c r="ZW29" s="38">
        <v>18.889032745361327</v>
      </c>
      <c r="ZX29" s="38">
        <v>48.428000640869143</v>
      </c>
      <c r="ZY29" s="38">
        <v>59.545806274414062</v>
      </c>
      <c r="ZZ29" s="38">
        <v>70.010000915527343</v>
      </c>
      <c r="AAA29" s="38">
        <v>73.307096862792974</v>
      </c>
      <c r="AAB29" s="38">
        <v>63.256128234863283</v>
      </c>
      <c r="AAC29" s="38">
        <v>54.47600036621094</v>
      </c>
      <c r="AAD29" s="38">
        <v>39.043225784301754</v>
      </c>
      <c r="AAE29" s="38">
        <v>19.574000091552733</v>
      </c>
      <c r="AAF29" s="38">
        <v>26.379354705810549</v>
      </c>
      <c r="AAG29" s="38">
        <v>5.4529031372070307</v>
      </c>
      <c r="AAH29" s="38">
        <v>18.64785675048828</v>
      </c>
      <c r="AAI29" s="38">
        <v>29.381290245056153</v>
      </c>
      <c r="AAJ29" s="38">
        <v>42.037999954223636</v>
      </c>
      <c r="AAK29" s="38">
        <v>56.747096862792972</v>
      </c>
      <c r="AAL29" s="38">
        <v>67.801998901367185</v>
      </c>
      <c r="AAM29" s="38">
        <v>72.819356079101567</v>
      </c>
      <c r="AAN29" s="38">
        <v>61.984515686035152</v>
      </c>
      <c r="AAO29" s="38">
        <v>57.877999267578119</v>
      </c>
      <c r="AAP29" s="38">
        <v>43.281935195922856</v>
      </c>
      <c r="AAQ29" s="38">
        <v>20.131999816894531</v>
      </c>
      <c r="AAR29" s="38">
        <v>7.4561282348632822</v>
      </c>
      <c r="AAS29" s="38">
        <v>6.3529031372070328</v>
      </c>
      <c r="AAT29" s="38">
        <v>21.63714256286621</v>
      </c>
      <c r="AAU29" s="38">
        <v>36.157419509887696</v>
      </c>
      <c r="AAV29" s="38">
        <v>42.409999771118166</v>
      </c>
      <c r="AAW29" s="38">
        <v>60.707096862792966</v>
      </c>
      <c r="AAX29" s="38">
        <v>74.089999084472652</v>
      </c>
      <c r="AAY29" s="38">
        <v>73.785713500976556</v>
      </c>
      <c r="AAZ29" s="38">
        <v>65.520643920898436</v>
      </c>
    </row>
    <row r="30" spans="2:728" x14ac:dyDescent="0.25">
      <c r="B30" s="37">
        <v>43691</v>
      </c>
      <c r="C30" s="35">
        <v>75.019996643066406</v>
      </c>
      <c r="D30" s="35">
        <v>63.814529418945313</v>
      </c>
      <c r="E30" s="3">
        <v>11.205467224121094</v>
      </c>
      <c r="F30" s="40">
        <v>0.97820824384689331</v>
      </c>
      <c r="H30" t="s">
        <v>518</v>
      </c>
      <c r="I30" t="s">
        <v>519</v>
      </c>
      <c r="J30" s="38">
        <v>60.580001831054688</v>
      </c>
      <c r="K30" s="38">
        <v>151.24000549316406</v>
      </c>
      <c r="L30" s="18"/>
      <c r="M30" s="38">
        <v>25.345806274414063</v>
      </c>
      <c r="N30" s="38">
        <v>34.054482841491698</v>
      </c>
      <c r="O30" s="38">
        <v>32.185806446075439</v>
      </c>
      <c r="P30" s="38">
        <v>40.532000274658202</v>
      </c>
      <c r="Q30" s="38">
        <v>53.512903137207033</v>
      </c>
      <c r="R30" s="38">
        <v>60.842000732421873</v>
      </c>
      <c r="S30" s="38">
        <v>62.356128234863277</v>
      </c>
      <c r="T30" s="38">
        <v>60.678065490722659</v>
      </c>
      <c r="U30" s="38">
        <v>53.269999542236327</v>
      </c>
      <c r="V30" s="38">
        <v>44.96</v>
      </c>
      <c r="W30" s="38">
        <v>29.726000022888183</v>
      </c>
      <c r="X30" s="38">
        <v>32.139354834556578</v>
      </c>
      <c r="Y30" s="38">
        <v>28.876128921508791</v>
      </c>
      <c r="Z30" s="38">
        <v>25.16</v>
      </c>
      <c r="AA30" s="38">
        <v>27.267741813659669</v>
      </c>
      <c r="AB30" s="38">
        <v>40.934000320434571</v>
      </c>
      <c r="AC30" s="38">
        <v>55.951612548828123</v>
      </c>
      <c r="AD30" s="38">
        <v>59.563999633789066</v>
      </c>
      <c r="AE30" s="38">
        <v>61.572259216308595</v>
      </c>
      <c r="AF30" s="38">
        <v>60.672259216308589</v>
      </c>
      <c r="AG30" s="38">
        <v>55.238001098632807</v>
      </c>
      <c r="AH30" s="38">
        <v>37.893548431396482</v>
      </c>
      <c r="AI30" s="38">
        <v>25.393999862670899</v>
      </c>
      <c r="AJ30" s="38">
        <v>10.423226470947267</v>
      </c>
      <c r="AK30" s="38">
        <v>21.124516372680667</v>
      </c>
      <c r="AL30" s="38">
        <v>29.936428546905518</v>
      </c>
      <c r="AM30" s="38">
        <v>30.72258066177368</v>
      </c>
      <c r="AN30" s="38">
        <v>43.580000457763674</v>
      </c>
      <c r="AO30" s="38">
        <v>50.638709411621093</v>
      </c>
      <c r="AP30" s="38">
        <v>56.03</v>
      </c>
      <c r="AQ30" s="38">
        <v>62.18193450927734</v>
      </c>
      <c r="AR30" s="38">
        <v>62.704515686035151</v>
      </c>
      <c r="AS30" s="38">
        <v>53.408000183105472</v>
      </c>
      <c r="AT30" s="38">
        <v>44.989032745361328</v>
      </c>
      <c r="AU30" s="38">
        <v>31.465999994277954</v>
      </c>
      <c r="AV30" s="38">
        <v>24.480645294189454</v>
      </c>
      <c r="AW30" s="38">
        <v>26.449032402038576</v>
      </c>
      <c r="AX30" s="38">
        <v>32.385714273452756</v>
      </c>
      <c r="AY30" s="38">
        <v>31.895483874082565</v>
      </c>
      <c r="AZ30" s="38">
        <v>39.301999816894529</v>
      </c>
      <c r="BA30" s="38">
        <v>55.254837646484376</v>
      </c>
      <c r="BB30" s="38">
        <v>54.337999725341795</v>
      </c>
      <c r="BC30" s="38">
        <v>60.155484313964841</v>
      </c>
      <c r="BD30" s="38">
        <v>62.745162353515624</v>
      </c>
      <c r="BE30" s="38">
        <v>59.743999633789059</v>
      </c>
      <c r="BF30" s="38">
        <v>44.414193725585939</v>
      </c>
      <c r="BG30" s="38">
        <v>24.235999679565431</v>
      </c>
      <c r="BH30" s="38">
        <v>32.168387097120288</v>
      </c>
      <c r="BI30" s="38">
        <v>24.486451568603517</v>
      </c>
      <c r="BJ30" s="38">
        <v>28.027586135864258</v>
      </c>
      <c r="BK30" s="38">
        <v>26.205160980224608</v>
      </c>
      <c r="BL30" s="38">
        <v>38.57</v>
      </c>
      <c r="BM30" s="38">
        <v>47.944515686035153</v>
      </c>
      <c r="BN30" s="38">
        <v>57.721998901367186</v>
      </c>
      <c r="BO30" s="38">
        <v>59.929031372070313</v>
      </c>
      <c r="BP30" s="38">
        <v>60.225162353515628</v>
      </c>
      <c r="BQ30" s="38">
        <v>56.221999816894531</v>
      </c>
      <c r="BR30" s="38">
        <v>43.06129058837891</v>
      </c>
      <c r="BS30" s="38">
        <v>29.096000022888184</v>
      </c>
      <c r="BT30" s="38">
        <v>7.9903219604492186</v>
      </c>
      <c r="BU30" s="38">
        <v>20.044515686035155</v>
      </c>
      <c r="BV30" s="38">
        <v>21.212857437133792</v>
      </c>
      <c r="BW30" s="38">
        <v>38.421935195922849</v>
      </c>
      <c r="BX30" s="38">
        <v>44.437999725341797</v>
      </c>
      <c r="BY30" s="38">
        <v>48.739999999999995</v>
      </c>
      <c r="BZ30" s="38">
        <v>52.993999633789059</v>
      </c>
      <c r="CA30" s="38">
        <v>60.114837646484375</v>
      </c>
      <c r="CB30" s="38">
        <v>58.773547058105464</v>
      </c>
      <c r="CC30" s="38">
        <v>55.999999084472655</v>
      </c>
      <c r="CD30" s="38">
        <v>37.783225784301756</v>
      </c>
      <c r="CE30" s="38">
        <v>27.206000022888183</v>
      </c>
      <c r="CF30" s="38">
        <v>16.636129608154299</v>
      </c>
      <c r="CG30" s="38">
        <v>18.697418823242188</v>
      </c>
      <c r="CH30" s="38">
        <v>25.063571624755859</v>
      </c>
      <c r="CI30" s="38">
        <v>25.252903137207031</v>
      </c>
      <c r="CJ30" s="38">
        <v>41.461999816894533</v>
      </c>
      <c r="CK30" s="38">
        <v>47.178064117431639</v>
      </c>
      <c r="CL30" s="38">
        <v>57.103998718261721</v>
      </c>
      <c r="CM30" s="38">
        <v>59.261290588378905</v>
      </c>
      <c r="CN30" s="38">
        <v>58.11741882324219</v>
      </c>
      <c r="CO30" s="38">
        <v>55.639999084472656</v>
      </c>
      <c r="CP30" s="38">
        <v>39.414839019775393</v>
      </c>
      <c r="CQ30" s="38">
        <v>27.145999908447266</v>
      </c>
      <c r="CR30" s="38">
        <v>19.951612548828123</v>
      </c>
      <c r="CS30" s="38">
        <v>17.443226470947266</v>
      </c>
      <c r="CT30" s="38">
        <v>24.17</v>
      </c>
      <c r="CU30" s="38">
        <v>33.52709669113159</v>
      </c>
      <c r="CV30" s="38">
        <v>40.574000320434571</v>
      </c>
      <c r="CW30" s="38">
        <v>50.934839019775389</v>
      </c>
      <c r="CX30" s="38">
        <v>54.86</v>
      </c>
      <c r="CY30" s="38">
        <v>60.109031372070312</v>
      </c>
      <c r="CZ30" s="38">
        <v>60.55612823486328</v>
      </c>
      <c r="DA30" s="38">
        <v>54.53599945068359</v>
      </c>
      <c r="DB30" s="38">
        <v>45.401290588378906</v>
      </c>
      <c r="DC30" s="38">
        <v>35.425999908447267</v>
      </c>
      <c r="DD30" s="38">
        <v>21.681935195922854</v>
      </c>
      <c r="DE30" s="38">
        <v>16.984515686035159</v>
      </c>
      <c r="DF30" s="38">
        <v>30.150344886779784</v>
      </c>
      <c r="DG30" s="38">
        <v>37.318709754943846</v>
      </c>
      <c r="DH30" s="38">
        <v>41.564000320434573</v>
      </c>
      <c r="DI30" s="38">
        <v>55.974837646484374</v>
      </c>
      <c r="DJ30" s="38">
        <v>62.8340005493164</v>
      </c>
      <c r="DK30" s="38">
        <v>66.647096862792978</v>
      </c>
      <c r="DL30" s="38">
        <v>66.861934509277347</v>
      </c>
      <c r="DM30" s="38">
        <v>58.687999267578121</v>
      </c>
      <c r="DN30" s="38">
        <v>41.969677352905272</v>
      </c>
      <c r="DO30" s="38">
        <v>31.033999977111815</v>
      </c>
      <c r="DP30" s="38">
        <v>9.128387451171875</v>
      </c>
      <c r="DQ30" s="38">
        <v>8.1645156860351555</v>
      </c>
      <c r="DR30" s="38">
        <v>25.545714187622071</v>
      </c>
      <c r="DS30" s="38">
        <v>35.942580490112306</v>
      </c>
      <c r="DT30" s="38">
        <v>48.691999359130861</v>
      </c>
      <c r="DU30" s="38">
        <v>55.614837646484375</v>
      </c>
      <c r="DV30" s="38">
        <v>63.403998718261718</v>
      </c>
      <c r="DW30" s="38">
        <v>64.678709411621099</v>
      </c>
      <c r="DX30" s="38">
        <v>63.552259216308592</v>
      </c>
      <c r="DY30" s="38">
        <v>59.317999267578124</v>
      </c>
      <c r="DZ30" s="38">
        <v>49.291612548828127</v>
      </c>
      <c r="EA30" s="38">
        <v>29.953999977111817</v>
      </c>
      <c r="EB30" s="38">
        <v>35.089032402038576</v>
      </c>
      <c r="EC30" s="38">
        <v>17.251612548828128</v>
      </c>
      <c r="ED30" s="38">
        <v>36.69928581237793</v>
      </c>
      <c r="EE30" s="38">
        <v>41.458709411621093</v>
      </c>
      <c r="EF30" s="38">
        <v>42.122000045776367</v>
      </c>
      <c r="EG30" s="38">
        <v>56.282581176757816</v>
      </c>
      <c r="EH30" s="38">
        <v>60.638001098632813</v>
      </c>
      <c r="EI30" s="38">
        <v>62.298065490722657</v>
      </c>
      <c r="EJ30" s="38">
        <v>61.705806274414059</v>
      </c>
      <c r="EK30" s="38">
        <v>54.830000457763674</v>
      </c>
      <c r="EL30" s="38">
        <v>40.239354705810548</v>
      </c>
      <c r="EM30" s="38">
        <v>32.534000005722049</v>
      </c>
      <c r="EN30" s="38">
        <v>20.462581176757812</v>
      </c>
      <c r="EO30" s="38">
        <v>8.5709686279296875</v>
      </c>
      <c r="EP30" s="38">
        <v>26.362142906188964</v>
      </c>
      <c r="EQ30" s="38">
        <v>23.696774215698241</v>
      </c>
      <c r="ER30" s="38">
        <v>37.502000160217285</v>
      </c>
      <c r="ES30" s="38">
        <v>47.224515686035154</v>
      </c>
      <c r="ET30" s="38">
        <v>55.76</v>
      </c>
      <c r="EU30" s="38">
        <v>59.702581176757811</v>
      </c>
      <c r="EV30" s="38">
        <v>60.31806549072266</v>
      </c>
      <c r="EW30" s="38">
        <v>53.611999816894532</v>
      </c>
      <c r="EX30" s="38">
        <v>42.759354705810544</v>
      </c>
      <c r="EY30" s="38">
        <v>27.086000137329101</v>
      </c>
      <c r="EZ30" s="38">
        <v>23.807096862792967</v>
      </c>
      <c r="FA30" s="38">
        <v>14.423870391845703</v>
      </c>
      <c r="FB30" s="38">
        <v>25.389655456542968</v>
      </c>
      <c r="FC30" s="38">
        <v>25.403871078491211</v>
      </c>
      <c r="FD30" s="38">
        <v>36.470000114440921</v>
      </c>
      <c r="FE30" s="38">
        <v>52.80451568603516</v>
      </c>
      <c r="FF30" s="38">
        <v>58.261998901367186</v>
      </c>
      <c r="FG30" s="38">
        <v>68.522581176757811</v>
      </c>
      <c r="FH30" s="38">
        <v>64.696128234863281</v>
      </c>
      <c r="FI30" s="38">
        <v>54.752000274658201</v>
      </c>
      <c r="FJ30" s="38">
        <v>41.394839019775389</v>
      </c>
      <c r="FK30" s="38">
        <v>31.135999965667725</v>
      </c>
      <c r="FL30" s="38">
        <v>19.446451568603514</v>
      </c>
      <c r="FM30" s="38">
        <v>7.2006439208984396</v>
      </c>
      <c r="FN30" s="38">
        <v>21.502142562866212</v>
      </c>
      <c r="FO30" s="38">
        <v>29.903870906829834</v>
      </c>
      <c r="FP30" s="38">
        <v>42.403999862670901</v>
      </c>
      <c r="FQ30" s="38">
        <v>51.050967254638671</v>
      </c>
      <c r="FR30" s="38">
        <v>54.427999725341792</v>
      </c>
      <c r="FS30" s="38">
        <v>58.936128234863276</v>
      </c>
      <c r="FT30" s="38">
        <v>57.414837646484372</v>
      </c>
      <c r="FU30" s="38">
        <v>52.981999816894529</v>
      </c>
      <c r="FV30" s="38">
        <v>39.060645294189456</v>
      </c>
      <c r="FW30" s="38">
        <v>22.009999999999998</v>
      </c>
      <c r="FX30" s="38">
        <v>23.336774215698242</v>
      </c>
      <c r="FY30" s="38">
        <v>11.706451568603516</v>
      </c>
      <c r="FZ30" s="38">
        <v>20.865714187622071</v>
      </c>
      <c r="GA30" s="38">
        <v>30.385806446075438</v>
      </c>
      <c r="GB30" s="38">
        <v>43.993999633789059</v>
      </c>
      <c r="GC30" s="38">
        <v>54.134193725585938</v>
      </c>
      <c r="GD30" s="38">
        <v>57.697999267578126</v>
      </c>
      <c r="GE30" s="38">
        <v>58.518065490722655</v>
      </c>
      <c r="GF30" s="38">
        <v>61.775484313964839</v>
      </c>
      <c r="GG30" s="38">
        <v>57.128001098632808</v>
      </c>
      <c r="GH30" s="38">
        <v>39.786451568603518</v>
      </c>
      <c r="GI30" s="38">
        <v>27.955999908447268</v>
      </c>
      <c r="GJ30" s="38">
        <v>21.705160980224612</v>
      </c>
      <c r="GK30" s="38">
        <v>12.165160980224609</v>
      </c>
      <c r="GL30" s="38">
        <v>17.317143249511719</v>
      </c>
      <c r="GM30" s="38">
        <v>26.181935195922851</v>
      </c>
      <c r="GN30" s="38">
        <v>35.113999862670902</v>
      </c>
      <c r="GO30" s="38">
        <v>48.501935882568361</v>
      </c>
      <c r="GP30" s="38">
        <v>54.47600036621094</v>
      </c>
      <c r="GQ30" s="38">
        <v>61.101934509277342</v>
      </c>
      <c r="GR30" s="38">
        <v>60.381934509277343</v>
      </c>
      <c r="GS30" s="38">
        <v>53.371999359130854</v>
      </c>
      <c r="GT30" s="38">
        <v>42.509677352905271</v>
      </c>
      <c r="GU30" s="38">
        <v>24.254000091552733</v>
      </c>
      <c r="GV30" s="38">
        <v>18.703226470947264</v>
      </c>
      <c r="GW30" s="38">
        <v>20.323226470947265</v>
      </c>
      <c r="GX30" s="38">
        <v>19.877931365966795</v>
      </c>
      <c r="GY30" s="38">
        <v>28.04</v>
      </c>
      <c r="GZ30" s="38">
        <v>41.017999725341795</v>
      </c>
      <c r="HA30" s="38">
        <v>50.592257843017578</v>
      </c>
      <c r="HB30" s="38">
        <v>56.605999450683598</v>
      </c>
      <c r="HC30" s="38">
        <v>64.661290588378904</v>
      </c>
      <c r="HD30" s="38">
        <v>64.22</v>
      </c>
      <c r="HE30" s="38">
        <v>53.8879997253418</v>
      </c>
      <c r="HF30" s="38">
        <v>39.130322647094729</v>
      </c>
      <c r="HG30" s="38">
        <v>36.00200004577637</v>
      </c>
      <c r="HH30" s="38">
        <v>28.713548431396486</v>
      </c>
      <c r="HI30" s="38">
        <v>34.630322647094729</v>
      </c>
      <c r="HJ30" s="38">
        <v>35.002142906188965</v>
      </c>
      <c r="HK30" s="38">
        <v>27.68</v>
      </c>
      <c r="HL30" s="38">
        <v>37.172000045776365</v>
      </c>
      <c r="HM30" s="38">
        <v>49.384515686035158</v>
      </c>
      <c r="HN30" s="38">
        <v>59.947999267578126</v>
      </c>
      <c r="HO30" s="38">
        <v>66.38</v>
      </c>
      <c r="HP30" s="38">
        <v>63.743871765136717</v>
      </c>
      <c r="HQ30" s="38">
        <v>54.566000366210936</v>
      </c>
      <c r="HR30" s="38">
        <v>41.534193725585936</v>
      </c>
      <c r="HS30" s="38">
        <v>17.87</v>
      </c>
      <c r="HT30" s="38">
        <v>12.722581176757814</v>
      </c>
      <c r="HU30" s="38">
        <v>23.435483627319336</v>
      </c>
      <c r="HV30" s="38">
        <v>29.062142906188964</v>
      </c>
      <c r="HW30" s="38">
        <v>34.537419338226321</v>
      </c>
      <c r="HX30" s="38">
        <v>44.095999450683593</v>
      </c>
      <c r="HY30" s="38">
        <v>51.416773529052733</v>
      </c>
      <c r="HZ30" s="38">
        <v>54.46400054931641</v>
      </c>
      <c r="IA30" s="38">
        <v>60.277418823242186</v>
      </c>
      <c r="IB30" s="38">
        <v>63.42451568603515</v>
      </c>
      <c r="IC30" s="38">
        <v>55.951999816894528</v>
      </c>
      <c r="ID30" s="38">
        <v>43.090322647094723</v>
      </c>
      <c r="IE30" s="38">
        <v>32.288000004291533</v>
      </c>
      <c r="IF30" s="38">
        <v>27.738064460754394</v>
      </c>
      <c r="IG30" s="38">
        <v>28.481290245056151</v>
      </c>
      <c r="IH30" s="38">
        <v>17.612856750488284</v>
      </c>
      <c r="II30" s="38">
        <v>35.774193382263185</v>
      </c>
      <c r="IJ30" s="38">
        <v>41.953999862670898</v>
      </c>
      <c r="IK30" s="38">
        <v>54.28516098022461</v>
      </c>
      <c r="IL30" s="38">
        <v>58.490000915527347</v>
      </c>
      <c r="IM30" s="38">
        <v>63.296774902343749</v>
      </c>
      <c r="IN30" s="38">
        <v>63.517418823242181</v>
      </c>
      <c r="IO30" s="38">
        <v>58.436000366210934</v>
      </c>
      <c r="IP30" s="38">
        <v>47.131612548828123</v>
      </c>
      <c r="IQ30" s="38">
        <v>37.627999954223633</v>
      </c>
      <c r="IR30" s="38">
        <v>17.065806274414065</v>
      </c>
      <c r="IS30" s="38">
        <v>19.173548431396483</v>
      </c>
      <c r="IT30" s="38">
        <v>33.322068977355954</v>
      </c>
      <c r="IU30" s="38">
        <v>34.403870906829837</v>
      </c>
      <c r="IV30" s="38">
        <v>47.810000457763671</v>
      </c>
      <c r="IW30" s="38">
        <v>52.83354843139648</v>
      </c>
      <c r="IX30" s="38">
        <v>57.15799926757812</v>
      </c>
      <c r="IY30" s="38">
        <v>60.80580627441406</v>
      </c>
      <c r="IZ30" s="38">
        <v>59.661934509277344</v>
      </c>
      <c r="JA30" s="38">
        <v>54.979999542236328</v>
      </c>
      <c r="JB30" s="38">
        <v>43.943870391845707</v>
      </c>
      <c r="JC30" s="38">
        <v>34.219999942779538</v>
      </c>
      <c r="JD30" s="38">
        <v>8.385162353515625</v>
      </c>
      <c r="JE30" s="38">
        <v>35.930967597961427</v>
      </c>
      <c r="JF30" s="38">
        <v>29.897857093811034</v>
      </c>
      <c r="JG30" s="38">
        <v>42.695483627319334</v>
      </c>
      <c r="JH30" s="38">
        <v>45.224000091552732</v>
      </c>
      <c r="JI30" s="38">
        <v>56.456774902343753</v>
      </c>
      <c r="JJ30" s="38">
        <v>57.271998901367184</v>
      </c>
      <c r="JK30" s="38">
        <v>60.294837646484375</v>
      </c>
      <c r="JL30" s="38">
        <v>59.795484313964842</v>
      </c>
      <c r="JM30" s="38">
        <v>54.278000640869138</v>
      </c>
      <c r="JN30" s="38">
        <v>40.43096794128418</v>
      </c>
      <c r="JO30" s="38">
        <v>28.466000022888185</v>
      </c>
      <c r="JP30" s="38">
        <v>20.114193725585938</v>
      </c>
      <c r="JQ30" s="38">
        <v>15.358709411621096</v>
      </c>
      <c r="JR30" s="38">
        <v>24.928571624755861</v>
      </c>
      <c r="JS30" s="38">
        <v>33.318064546585084</v>
      </c>
      <c r="JT30" s="38">
        <v>37.813999862670897</v>
      </c>
      <c r="JU30" s="38">
        <v>49.489032745361328</v>
      </c>
      <c r="JV30" s="38">
        <v>56.522000732421873</v>
      </c>
      <c r="JW30" s="38">
        <v>61.136774902343745</v>
      </c>
      <c r="JX30" s="38">
        <v>62.193547058105466</v>
      </c>
      <c r="JY30" s="38">
        <v>53.269999542236327</v>
      </c>
      <c r="JZ30" s="38">
        <v>34.682580661773684</v>
      </c>
      <c r="KA30" s="38">
        <v>32.455999994277953</v>
      </c>
      <c r="KB30" s="38">
        <v>32.133548388481138</v>
      </c>
      <c r="KC30" s="38">
        <v>26.030967941284182</v>
      </c>
      <c r="KD30" s="38">
        <v>32.462857136726377</v>
      </c>
      <c r="KE30" s="38">
        <v>40.78516098022461</v>
      </c>
      <c r="KF30" s="38">
        <v>46.658000183105472</v>
      </c>
      <c r="KG30" s="38">
        <v>57.066452941894525</v>
      </c>
      <c r="KH30" s="38">
        <v>64.316001281738281</v>
      </c>
      <c r="KI30" s="38">
        <v>65.462581176757809</v>
      </c>
      <c r="KJ30" s="38">
        <v>64.620643920898431</v>
      </c>
      <c r="KK30" s="38">
        <v>55.729999084472652</v>
      </c>
      <c r="KL30" s="38">
        <v>44.338709411621096</v>
      </c>
      <c r="KM30" s="38">
        <v>35.533999977111819</v>
      </c>
      <c r="KN30" s="38">
        <v>21.205806274414062</v>
      </c>
      <c r="KO30" s="38">
        <v>22.936128921508789</v>
      </c>
      <c r="KP30" s="38">
        <v>22.863448181152343</v>
      </c>
      <c r="KQ30" s="38">
        <v>40.018709411621096</v>
      </c>
      <c r="KR30" s="38">
        <v>41.672000045776365</v>
      </c>
      <c r="KS30" s="38">
        <v>53.071612548828128</v>
      </c>
      <c r="KT30" s="38">
        <v>59.570000915527345</v>
      </c>
      <c r="KU30" s="38">
        <v>60.341290588378904</v>
      </c>
      <c r="KV30" s="38">
        <v>61.136774902343745</v>
      </c>
      <c r="KW30" s="38">
        <v>56.731998901367191</v>
      </c>
      <c r="KX30" s="38">
        <v>42.230967941284177</v>
      </c>
      <c r="KY30" s="38">
        <v>26.936000022888184</v>
      </c>
      <c r="KZ30" s="38">
        <v>23.969677352905272</v>
      </c>
      <c r="LA30" s="38">
        <v>34.096129093170163</v>
      </c>
      <c r="LB30" s="38">
        <v>20.21</v>
      </c>
      <c r="LC30" s="38">
        <v>31.285806446075441</v>
      </c>
      <c r="LD30" s="38">
        <v>32.81</v>
      </c>
      <c r="LE30" s="38">
        <v>49.030321960449214</v>
      </c>
      <c r="LF30" s="38">
        <v>55.651998901367186</v>
      </c>
      <c r="LG30" s="38">
        <v>59.197418823242188</v>
      </c>
      <c r="LH30" s="38">
        <v>58.14645294189453</v>
      </c>
      <c r="LI30" s="38">
        <v>52.940000457763674</v>
      </c>
      <c r="LJ30" s="38">
        <v>36.894838676452636</v>
      </c>
      <c r="LK30" s="38">
        <v>21.866000137329102</v>
      </c>
      <c r="LL30" s="38">
        <v>32.783870992660525</v>
      </c>
      <c r="LM30" s="38">
        <v>29.294193553924561</v>
      </c>
      <c r="LN30" s="38">
        <v>28.528571281433106</v>
      </c>
      <c r="LO30" s="38">
        <v>31.564516115188599</v>
      </c>
      <c r="LP30" s="38">
        <v>36.062000160217288</v>
      </c>
      <c r="LQ30" s="38">
        <v>50.702581176757811</v>
      </c>
      <c r="LR30" s="38">
        <v>58.244000549316404</v>
      </c>
      <c r="LS30" s="38">
        <v>59.127740783691408</v>
      </c>
      <c r="LT30" s="38">
        <v>56.648387451171871</v>
      </c>
      <c r="LU30" s="38">
        <v>52.478000640869141</v>
      </c>
      <c r="LV30" s="38">
        <v>44.930967254638674</v>
      </c>
      <c r="LW30" s="38">
        <v>30.949999971389772</v>
      </c>
      <c r="LX30" s="38">
        <v>32.53419355392456</v>
      </c>
      <c r="LY30" s="38">
        <v>28.574193382263182</v>
      </c>
      <c r="LZ30" s="38">
        <v>32.501428589820861</v>
      </c>
      <c r="MA30" s="38">
        <v>34.659354877471927</v>
      </c>
      <c r="MB30" s="38">
        <v>43.303999862670899</v>
      </c>
      <c r="MC30" s="38">
        <v>52.043870391845701</v>
      </c>
      <c r="MD30" s="38">
        <v>57.553998718261717</v>
      </c>
      <c r="ME30" s="38">
        <v>60.027740783691407</v>
      </c>
      <c r="MF30" s="38">
        <v>62.692903137207026</v>
      </c>
      <c r="MG30" s="38">
        <v>52.891999816894526</v>
      </c>
      <c r="MH30" s="38">
        <v>44.06</v>
      </c>
      <c r="MI30" s="38">
        <v>32.12000000357628</v>
      </c>
      <c r="MJ30" s="38">
        <v>22.326451568603517</v>
      </c>
      <c r="MK30" s="38">
        <v>24.77096794128418</v>
      </c>
      <c r="ML30" s="38">
        <v>29.467586135864259</v>
      </c>
      <c r="MM30" s="38">
        <v>35.675483970642091</v>
      </c>
      <c r="MN30" s="38">
        <v>42.541999816894531</v>
      </c>
      <c r="MO30" s="38">
        <v>53.048387451171877</v>
      </c>
      <c r="MP30" s="38">
        <v>59.329999084472654</v>
      </c>
      <c r="MQ30" s="38">
        <v>61.537418823242191</v>
      </c>
      <c r="MR30" s="38">
        <v>61.264515686035153</v>
      </c>
      <c r="MS30" s="38">
        <v>55.111998901367187</v>
      </c>
      <c r="MT30" s="38">
        <v>39.856128921508791</v>
      </c>
      <c r="MU30" s="38">
        <v>28.243999977111816</v>
      </c>
      <c r="MV30" s="38">
        <v>29.421935539245606</v>
      </c>
      <c r="MW30" s="38">
        <v>8.8729031372070324</v>
      </c>
      <c r="MX30" s="38">
        <v>25.462142562866212</v>
      </c>
      <c r="MY30" s="38">
        <v>32.969677438735964</v>
      </c>
      <c r="MZ30" s="38">
        <v>46.153999633789063</v>
      </c>
      <c r="NA30" s="38">
        <v>53.349285125732422</v>
      </c>
      <c r="NB30" s="38">
        <v>60.219998779296873</v>
      </c>
      <c r="NC30" s="38">
        <v>62.565162353515625</v>
      </c>
      <c r="ND30" s="38">
        <v>61.816128234863285</v>
      </c>
      <c r="NE30" s="38">
        <v>55.250000915527345</v>
      </c>
      <c r="NF30" s="38">
        <v>39.321935195922848</v>
      </c>
      <c r="NG30" s="38">
        <v>24.663448181152344</v>
      </c>
      <c r="NH30" s="38">
        <v>30.168965511322021</v>
      </c>
      <c r="NI30" s="38">
        <v>21.40322578430176</v>
      </c>
      <c r="NJ30" s="38">
        <v>12.624285125732424</v>
      </c>
      <c r="NK30" s="38">
        <v>34.386451568603519</v>
      </c>
      <c r="NL30" s="38">
        <v>45.946896362304685</v>
      </c>
      <c r="NM30" s="38">
        <v>53.809032745361328</v>
      </c>
      <c r="NN30" s="38">
        <v>57.770000915527348</v>
      </c>
      <c r="NO30" s="38">
        <v>60.881290588378903</v>
      </c>
      <c r="NP30" s="38">
        <v>61.891612548828121</v>
      </c>
      <c r="NQ30" s="38">
        <v>53.605999908447266</v>
      </c>
      <c r="NR30" s="38">
        <v>40.390322647094727</v>
      </c>
      <c r="NS30" s="38">
        <v>19.628000640869139</v>
      </c>
      <c r="NT30" s="38">
        <v>21.304516372680666</v>
      </c>
      <c r="NU30" s="38">
        <v>21.141935195922851</v>
      </c>
      <c r="NV30" s="38">
        <v>27.339285812377931</v>
      </c>
      <c r="NW30" s="38">
        <v>31.506451611518859</v>
      </c>
      <c r="NX30" s="38">
        <v>43.975999908447264</v>
      </c>
      <c r="NY30" s="38">
        <v>53.42</v>
      </c>
      <c r="NZ30" s="38">
        <v>58.01</v>
      </c>
      <c r="OA30" s="38">
        <v>59.966000366210935</v>
      </c>
      <c r="OB30" s="38">
        <v>60.190321960449218</v>
      </c>
      <c r="OC30" s="38">
        <v>55.963999633789058</v>
      </c>
      <c r="OD30" s="38">
        <v>40.204516372680665</v>
      </c>
      <c r="OE30" s="38">
        <v>31.921999999284743</v>
      </c>
      <c r="OF30" s="38">
        <v>26.414193382263186</v>
      </c>
      <c r="OG30" s="38">
        <v>28.436000137329103</v>
      </c>
      <c r="OH30" s="38">
        <v>21.21241386413574</v>
      </c>
      <c r="OI30" s="38">
        <v>30.652903223037718</v>
      </c>
      <c r="OJ30" s="38">
        <v>41.863999862670894</v>
      </c>
      <c r="OK30" s="38">
        <v>51.741935882568356</v>
      </c>
      <c r="OL30" s="38">
        <v>58.808000183105463</v>
      </c>
      <c r="OM30" s="38">
        <v>61.810321960449215</v>
      </c>
      <c r="ON30" s="38">
        <v>59.67354705810547</v>
      </c>
      <c r="OO30" s="38">
        <v>46.657143249511719</v>
      </c>
      <c r="OP30" s="38">
        <v>37.436000137329103</v>
      </c>
      <c r="OQ30" s="38">
        <v>32.084000000357626</v>
      </c>
      <c r="OR30" s="38">
        <v>21.159354705810546</v>
      </c>
      <c r="OS30" s="38">
        <v>20.410321960449217</v>
      </c>
      <c r="OT30" s="38">
        <v>28.073333206176759</v>
      </c>
      <c r="OU30" s="38">
        <v>35.344516029357912</v>
      </c>
      <c r="OV30" s="38">
        <v>47.845999908447268</v>
      </c>
      <c r="OW30" s="38">
        <v>56.872143249511723</v>
      </c>
      <c r="OX30" s="38">
        <v>58.502000732421877</v>
      </c>
      <c r="OY30" s="38">
        <v>64.417418823242187</v>
      </c>
      <c r="OZ30" s="38">
        <v>61.79870941162109</v>
      </c>
      <c r="PA30" s="38">
        <v>52.754000549316402</v>
      </c>
      <c r="PB30" s="38">
        <v>44.21677352905273</v>
      </c>
      <c r="PC30" s="38">
        <v>32.317999997138976</v>
      </c>
      <c r="PD30" s="38">
        <v>30.80967743873596</v>
      </c>
      <c r="PE30" s="38">
        <v>26.048386764526366</v>
      </c>
      <c r="PF30" s="38">
        <v>23.752142562866212</v>
      </c>
      <c r="PG30" s="38">
        <v>30.19419355392456</v>
      </c>
      <c r="PH30" s="38">
        <v>44.269999542236327</v>
      </c>
      <c r="PI30" s="38">
        <v>52.734839019775393</v>
      </c>
      <c r="PJ30" s="38">
        <v>60.404000549316407</v>
      </c>
      <c r="PK30" s="38">
        <v>62.138000183105468</v>
      </c>
      <c r="PL30" s="38">
        <v>62.123871765136712</v>
      </c>
      <c r="PM30" s="38">
        <v>55.075999450683597</v>
      </c>
      <c r="PN30" s="38">
        <v>39.29</v>
      </c>
      <c r="PO30" s="38">
        <v>21.11</v>
      </c>
      <c r="PP30" s="38">
        <v>22.552903137207032</v>
      </c>
      <c r="PQ30" s="38">
        <v>22.535483627319337</v>
      </c>
      <c r="PR30" s="38">
        <v>26.186666870117186</v>
      </c>
      <c r="PS30" s="38">
        <v>26.478064460754396</v>
      </c>
      <c r="PT30" s="38">
        <v>45.613999633789064</v>
      </c>
      <c r="PU30" s="38">
        <v>53.832257843017572</v>
      </c>
      <c r="PV30" s="38">
        <v>59.906001281738284</v>
      </c>
      <c r="PW30" s="38">
        <v>61.87419372558594</v>
      </c>
      <c r="PX30" s="38">
        <v>62.33</v>
      </c>
      <c r="PY30" s="38">
        <v>57.446000366210939</v>
      </c>
      <c r="PZ30" s="38">
        <v>44.408387451171876</v>
      </c>
      <c r="QA30" s="38">
        <v>28.537999954223633</v>
      </c>
      <c r="QB30" s="38">
        <v>25.996128921508788</v>
      </c>
      <c r="QC30" s="38">
        <v>12.188387451171877</v>
      </c>
      <c r="QD30" s="38">
        <v>22.38285743713379</v>
      </c>
      <c r="QE30" s="38">
        <v>35.907741813659669</v>
      </c>
      <c r="QF30" s="38">
        <v>45.42928512573242</v>
      </c>
      <c r="QG30" s="38">
        <v>56.450968627929683</v>
      </c>
      <c r="QH30" s="38">
        <v>59.935999450683596</v>
      </c>
      <c r="QI30" s="38">
        <v>62.890321960449214</v>
      </c>
      <c r="QJ30" s="38">
        <v>62.710321960449221</v>
      </c>
      <c r="QK30" s="38">
        <v>53.971999816894531</v>
      </c>
      <c r="QL30" s="38">
        <v>32.580645165443421</v>
      </c>
      <c r="QM30" s="38">
        <v>25.32800018310547</v>
      </c>
      <c r="QN30" s="38">
        <v>17.449032745361329</v>
      </c>
      <c r="QO30" s="38">
        <v>19.91096725463867</v>
      </c>
      <c r="QP30" s="38">
        <v>36.082142906188963</v>
      </c>
      <c r="QQ30" s="38">
        <v>32.284516136646268</v>
      </c>
      <c r="QR30" s="38">
        <v>46.31</v>
      </c>
      <c r="QS30" s="38">
        <v>56.56129058837891</v>
      </c>
      <c r="QT30" s="38">
        <v>62.32399871826172</v>
      </c>
      <c r="QU30" s="38">
        <v>65.932903137207035</v>
      </c>
      <c r="QV30" s="38">
        <v>64.556774902343747</v>
      </c>
      <c r="QW30" s="38">
        <v>58.633998718261722</v>
      </c>
      <c r="QX30" s="38">
        <v>38.090967941284177</v>
      </c>
      <c r="QY30" s="38">
        <v>33.50600002288818</v>
      </c>
      <c r="QZ30" s="38">
        <v>24.480645294189454</v>
      </c>
      <c r="RA30" s="38">
        <v>21.345160980224609</v>
      </c>
      <c r="RB30" s="38">
        <v>32.765000000000001</v>
      </c>
      <c r="RC30" s="38">
        <v>37.77161323547363</v>
      </c>
      <c r="RD30" s="38">
        <v>46.10000045776367</v>
      </c>
      <c r="RE30" s="38">
        <v>51.318064117431639</v>
      </c>
      <c r="RF30" s="38">
        <v>59.99600128173828</v>
      </c>
      <c r="RG30" s="38">
        <v>62.57677490234375</v>
      </c>
      <c r="RH30" s="38">
        <v>59.162581176757811</v>
      </c>
      <c r="RI30" s="38">
        <v>55.802000732421874</v>
      </c>
      <c r="RJ30" s="38">
        <v>45.006451568603516</v>
      </c>
      <c r="RK30" s="38">
        <v>30.026000080108641</v>
      </c>
      <c r="RL30" s="38">
        <v>21.380000000000003</v>
      </c>
      <c r="RM30" s="38">
        <v>18.134193725585938</v>
      </c>
      <c r="RN30" s="38">
        <v>15.664999999999999</v>
      </c>
      <c r="RO30" s="38">
        <v>31.692258057594298</v>
      </c>
      <c r="RP30" s="38">
        <v>40.867999954223635</v>
      </c>
      <c r="RQ30" s="38">
        <v>51.474839019775388</v>
      </c>
      <c r="RR30" s="38">
        <v>60.908001098632809</v>
      </c>
      <c r="RS30" s="38">
        <v>62.100643920898435</v>
      </c>
      <c r="RT30" s="38">
        <v>61.601290588378902</v>
      </c>
      <c r="RU30" s="38">
        <v>55.454000549316405</v>
      </c>
      <c r="RV30" s="38">
        <v>39.809677352905275</v>
      </c>
      <c r="RW30" s="38">
        <v>27.007999954223635</v>
      </c>
      <c r="RX30" s="38">
        <v>19.934193725585938</v>
      </c>
      <c r="RY30" s="38">
        <v>17.315484313964845</v>
      </c>
      <c r="RZ30" s="38">
        <v>31.658620688915253</v>
      </c>
      <c r="SA30" s="38">
        <v>35.06</v>
      </c>
      <c r="SB30" s="38">
        <v>43.868000183105465</v>
      </c>
      <c r="SC30" s="38">
        <v>54.232903137207032</v>
      </c>
      <c r="SD30" s="38">
        <v>61.436001281738285</v>
      </c>
      <c r="SE30" s="38">
        <v>60.091612548828124</v>
      </c>
      <c r="SF30" s="38">
        <v>62.832259216308593</v>
      </c>
      <c r="SG30" s="38">
        <v>53.858000183105467</v>
      </c>
      <c r="SH30" s="38">
        <v>42.178709411621092</v>
      </c>
      <c r="SI30" s="38">
        <v>34.766000022888186</v>
      </c>
      <c r="SJ30" s="38">
        <v>31.610967726707457</v>
      </c>
      <c r="SK30" s="38">
        <v>32.667741942405698</v>
      </c>
      <c r="SL30" s="38">
        <v>31.042142820358276</v>
      </c>
      <c r="SM30" s="38">
        <v>33.892903308868405</v>
      </c>
      <c r="SN30" s="38">
        <v>44.06</v>
      </c>
      <c r="SO30" s="38">
        <v>51.445806274414061</v>
      </c>
      <c r="SP30" s="38">
        <v>63.338001098632816</v>
      </c>
      <c r="SQ30" s="38">
        <v>61.607096862792972</v>
      </c>
      <c r="SR30" s="38">
        <v>63.784515686035157</v>
      </c>
      <c r="SS30" s="38">
        <v>57.313999633789066</v>
      </c>
      <c r="ST30" s="38">
        <v>36.221290245056153</v>
      </c>
      <c r="SU30" s="38">
        <v>26.666000022888184</v>
      </c>
      <c r="SV30" s="38">
        <v>16.130967254638673</v>
      </c>
      <c r="SW30" s="38">
        <v>31.773548388481139</v>
      </c>
      <c r="SX30" s="38">
        <v>30.251428546905519</v>
      </c>
      <c r="SY30" s="38">
        <v>31.32064516544342</v>
      </c>
      <c r="SZ30" s="38">
        <v>39.295999908447264</v>
      </c>
      <c r="TA30" s="38">
        <v>56.421934509277342</v>
      </c>
      <c r="TB30" s="38">
        <v>59.930000915527344</v>
      </c>
      <c r="TC30" s="38">
        <v>64.400000000000006</v>
      </c>
      <c r="TD30" s="38">
        <v>62.112259216308594</v>
      </c>
      <c r="TE30" s="38">
        <v>56.449999084472651</v>
      </c>
      <c r="TF30" s="38">
        <v>47.218709411621091</v>
      </c>
      <c r="TG30" s="38">
        <v>39.487999725341794</v>
      </c>
      <c r="TH30" s="38">
        <v>28.336128921508788</v>
      </c>
      <c r="TI30" s="38">
        <v>29.590322647094727</v>
      </c>
      <c r="TJ30" s="38">
        <v>35.580714187622071</v>
      </c>
      <c r="TK30" s="38">
        <v>33.997419338226315</v>
      </c>
      <c r="TL30" s="38">
        <v>47.071999359130857</v>
      </c>
      <c r="TM30" s="38">
        <v>55.789031372070312</v>
      </c>
      <c r="TN30" s="38">
        <v>60.8</v>
      </c>
      <c r="TO30" s="38">
        <v>66.647096862792978</v>
      </c>
      <c r="TP30" s="38">
        <v>64.934193725585942</v>
      </c>
      <c r="TQ30" s="38">
        <v>57.896000366210941</v>
      </c>
      <c r="TR30" s="38">
        <v>47.358064117431638</v>
      </c>
      <c r="TS30" s="38">
        <v>28.64000011444092</v>
      </c>
      <c r="TT30" s="38">
        <v>25.357419509887695</v>
      </c>
      <c r="TU30" s="38">
        <v>14.429678039550783</v>
      </c>
      <c r="TV30" s="38">
        <v>34.104137954711916</v>
      </c>
      <c r="TW30" s="38">
        <v>31.547096776962281</v>
      </c>
      <c r="TX30" s="38">
        <v>45.578000183105466</v>
      </c>
      <c r="TY30" s="38">
        <v>57.176774902343752</v>
      </c>
      <c r="TZ30" s="38">
        <v>63.686001281738285</v>
      </c>
      <c r="UA30" s="38">
        <v>68.133547058105478</v>
      </c>
      <c r="UB30" s="38">
        <v>70.13096862792969</v>
      </c>
      <c r="UC30" s="38">
        <v>53.594000091552729</v>
      </c>
      <c r="UD30" s="38">
        <v>45.627742156982421</v>
      </c>
      <c r="UE30" s="38">
        <v>33.745999965667721</v>
      </c>
      <c r="UF30" s="38">
        <v>28.527741813659667</v>
      </c>
      <c r="UG30" s="38">
        <v>25.01483901977539</v>
      </c>
      <c r="UH30" s="38">
        <v>27.975714187622071</v>
      </c>
      <c r="UI30" s="38">
        <v>37.289677352905272</v>
      </c>
      <c r="UJ30" s="38">
        <v>48.025999908447261</v>
      </c>
      <c r="UK30" s="38">
        <v>57.589031372070309</v>
      </c>
      <c r="UL30" s="38">
        <v>61.015999450683594</v>
      </c>
      <c r="UM30" s="38">
        <v>66.420643920898442</v>
      </c>
      <c r="UN30" s="38">
        <v>64.696128234863281</v>
      </c>
      <c r="UO30" s="38">
        <v>57.278000183105469</v>
      </c>
      <c r="UP30" s="38">
        <v>45.517418823242188</v>
      </c>
      <c r="UQ30" s="38">
        <v>26.737999954223632</v>
      </c>
      <c r="UR30" s="38">
        <v>33.52129024505615</v>
      </c>
      <c r="US30" s="38">
        <v>18.215484313964843</v>
      </c>
      <c r="UT30" s="38">
        <v>29.409285640716554</v>
      </c>
      <c r="UU30" s="38">
        <v>32.168387097120288</v>
      </c>
      <c r="UV30" s="38">
        <v>41.6660001373291</v>
      </c>
      <c r="UW30" s="38">
        <v>56.764515686035153</v>
      </c>
      <c r="UX30" s="38">
        <v>62.228000183105465</v>
      </c>
      <c r="UY30" s="38">
        <v>64.881934509277343</v>
      </c>
      <c r="UZ30" s="38">
        <v>61.287740783691405</v>
      </c>
      <c r="VA30" s="38">
        <v>58.903998718261718</v>
      </c>
      <c r="VB30" s="38">
        <v>47.050321960449217</v>
      </c>
      <c r="VC30" s="38">
        <v>24.577999954223632</v>
      </c>
      <c r="VD30" s="38">
        <v>29.009677352905275</v>
      </c>
      <c r="VE30" s="38">
        <v>23.905806274414061</v>
      </c>
      <c r="VF30" s="38">
        <v>27.840714187622069</v>
      </c>
      <c r="VG30" s="38">
        <v>25.142580490112305</v>
      </c>
      <c r="VH30" s="38">
        <v>49.256000366210941</v>
      </c>
      <c r="VI30" s="38">
        <v>55.417418823242187</v>
      </c>
      <c r="VJ30" s="38">
        <v>62.143998718261713</v>
      </c>
      <c r="VK30" s="38">
        <v>64.098065490722661</v>
      </c>
      <c r="VL30" s="38">
        <v>65.66</v>
      </c>
      <c r="VM30" s="38">
        <v>56.768001098632809</v>
      </c>
      <c r="VN30" s="38">
        <v>43.177419509887699</v>
      </c>
      <c r="VO30" s="38">
        <v>36.751999931335448</v>
      </c>
      <c r="VP30" s="38">
        <v>27.407096862792969</v>
      </c>
      <c r="VQ30" s="38">
        <v>20.311612548828126</v>
      </c>
      <c r="VR30" s="38">
        <v>24.135862045288086</v>
      </c>
      <c r="VS30" s="38">
        <v>36.331612892150879</v>
      </c>
      <c r="VT30" s="38">
        <v>40.147999954223636</v>
      </c>
      <c r="VU30" s="38">
        <v>54.128387451171875</v>
      </c>
      <c r="VV30" s="38">
        <v>56.84</v>
      </c>
      <c r="VW30" s="38">
        <v>61.351612548828129</v>
      </c>
      <c r="VX30" s="38">
        <v>62.437418823242183</v>
      </c>
      <c r="VY30" s="38">
        <v>56.444000549316407</v>
      </c>
      <c r="VZ30" s="38">
        <v>38.950322647094723</v>
      </c>
      <c r="WA30" s="38">
        <v>30.133999977111817</v>
      </c>
      <c r="WB30" s="38">
        <v>20.700645294189453</v>
      </c>
      <c r="WC30" s="38">
        <v>18.64516098022461</v>
      </c>
      <c r="WD30" s="38">
        <v>25.950714187622069</v>
      </c>
      <c r="WE30" s="38">
        <v>30.6354838848114</v>
      </c>
      <c r="WF30" s="38">
        <v>44.114000549316408</v>
      </c>
      <c r="WG30" s="38">
        <v>57.989678039550782</v>
      </c>
      <c r="WH30" s="38">
        <v>61.531999816894526</v>
      </c>
      <c r="WI30" s="38">
        <v>65.102581176757809</v>
      </c>
      <c r="WJ30" s="38">
        <v>64.167740783691414</v>
      </c>
      <c r="WK30" s="38">
        <v>58.609999084472655</v>
      </c>
      <c r="WL30" s="38">
        <v>49.907096862792969</v>
      </c>
      <c r="WM30" s="38">
        <v>32.192000010013579</v>
      </c>
      <c r="WN30" s="38">
        <v>28.84709686279297</v>
      </c>
      <c r="WO30" s="38">
        <v>27.900645294189452</v>
      </c>
      <c r="WP30" s="38">
        <v>35.085714187622074</v>
      </c>
      <c r="WQ30" s="38">
        <v>36.389677352905274</v>
      </c>
      <c r="WR30" s="38">
        <v>45.578000183105466</v>
      </c>
      <c r="WS30" s="38">
        <v>58.976774902343749</v>
      </c>
      <c r="WT30" s="38">
        <v>61.027999267578124</v>
      </c>
      <c r="WU30" s="38">
        <v>62.594193725585939</v>
      </c>
      <c r="WV30" s="38">
        <v>64.492903137207037</v>
      </c>
      <c r="WW30" s="38">
        <v>60.326000366210934</v>
      </c>
      <c r="WX30" s="38">
        <v>47.944515686035153</v>
      </c>
      <c r="WY30" s="38">
        <v>33.979999999999997</v>
      </c>
      <c r="WZ30" s="38">
        <v>19.632257843017577</v>
      </c>
      <c r="XA30" s="38">
        <v>26.907741813659669</v>
      </c>
      <c r="XB30" s="38">
        <v>27.692857093811035</v>
      </c>
      <c r="XC30" s="38">
        <v>35.390967597961428</v>
      </c>
      <c r="XD30" s="38">
        <v>46.988000640869139</v>
      </c>
      <c r="XE30" s="38">
        <v>57.316128234863285</v>
      </c>
      <c r="XF30" s="38">
        <v>59.68999908447266</v>
      </c>
      <c r="XG30" s="38">
        <v>61.682581176757807</v>
      </c>
      <c r="XH30" s="38">
        <v>59.679356079101566</v>
      </c>
      <c r="XI30" s="38">
        <v>55.49600128173828</v>
      </c>
      <c r="XJ30" s="38">
        <v>43.72903274536133</v>
      </c>
      <c r="XK30" s="38">
        <v>22.046000137329102</v>
      </c>
      <c r="XL30" s="38">
        <v>27.070322647094727</v>
      </c>
      <c r="XM30" s="38">
        <v>8.007740783691407</v>
      </c>
      <c r="XN30" s="38">
        <v>30.727586221694946</v>
      </c>
      <c r="XO30" s="38">
        <v>27.633548431396484</v>
      </c>
      <c r="XP30" s="38">
        <v>44.930000457763668</v>
      </c>
      <c r="XQ30" s="38">
        <v>51.550321960449217</v>
      </c>
      <c r="XR30" s="38">
        <v>57.96200073242187</v>
      </c>
      <c r="XS30" s="38">
        <v>60.712903137207029</v>
      </c>
      <c r="XT30" s="38">
        <v>60.945162353515627</v>
      </c>
      <c r="XU30" s="38">
        <v>53.138000183105468</v>
      </c>
      <c r="XV30" s="38">
        <v>41.110322647094726</v>
      </c>
      <c r="XW30" s="38">
        <v>25.604000091552734</v>
      </c>
      <c r="XX30" s="38">
        <v>20.689032058715821</v>
      </c>
      <c r="XY30" s="38">
        <v>28.167741813659667</v>
      </c>
      <c r="XZ30" s="38">
        <v>30.026428546905517</v>
      </c>
      <c r="YA30" s="38">
        <v>30.687741899490355</v>
      </c>
      <c r="YB30" s="38">
        <v>34.868000011444089</v>
      </c>
      <c r="YC30" s="38">
        <v>50.481935882568358</v>
      </c>
      <c r="YD30" s="38">
        <v>61.993999633789059</v>
      </c>
      <c r="YE30" s="38">
        <v>63.180643920898433</v>
      </c>
      <c r="YF30" s="38">
        <v>60.341290588378904</v>
      </c>
      <c r="YG30" s="38">
        <v>53.335999908447263</v>
      </c>
      <c r="YH30" s="38">
        <v>47.133333282470701</v>
      </c>
      <c r="YI30" s="38">
        <v>28.74199993133545</v>
      </c>
      <c r="YJ30" s="38">
        <v>19.998064117431639</v>
      </c>
      <c r="YK30" s="38">
        <v>34.461935539245609</v>
      </c>
      <c r="YL30" s="38">
        <v>26.535714187622069</v>
      </c>
      <c r="YM30" s="38">
        <v>34.949677352905276</v>
      </c>
      <c r="YN30" s="38">
        <v>45.566000366210936</v>
      </c>
      <c r="YO30" s="38">
        <v>58.338065490722656</v>
      </c>
      <c r="YP30" s="38">
        <v>58.993998718261722</v>
      </c>
      <c r="YQ30" s="38">
        <v>63.476774902343749</v>
      </c>
      <c r="YR30" s="38">
        <v>63.023871765136718</v>
      </c>
      <c r="YS30" s="38">
        <v>56.58199981689453</v>
      </c>
      <c r="YT30" s="38">
        <v>41.963871078491209</v>
      </c>
      <c r="YU30" s="38">
        <v>37.708571281433109</v>
      </c>
      <c r="YV30" s="38">
        <v>33.556129093170163</v>
      </c>
      <c r="YW30" s="38">
        <v>26.762580490112306</v>
      </c>
      <c r="YX30" s="38">
        <v>31.042142820358276</v>
      </c>
      <c r="YY30" s="38">
        <v>37.045806617736815</v>
      </c>
      <c r="YZ30" s="38">
        <v>45.830000457763674</v>
      </c>
      <c r="ZA30" s="38">
        <v>54.697418823242188</v>
      </c>
      <c r="ZB30" s="38">
        <v>63.031998901367189</v>
      </c>
      <c r="ZC30" s="38">
        <v>64.045806274414062</v>
      </c>
      <c r="ZD30" s="38">
        <v>65.288387451171872</v>
      </c>
      <c r="ZE30" s="38">
        <v>53.461999359130857</v>
      </c>
      <c r="ZF30" s="38">
        <v>46.475484313964841</v>
      </c>
      <c r="ZG30" s="38">
        <v>30.026000080108641</v>
      </c>
      <c r="ZH30" s="38">
        <v>28.591612892150877</v>
      </c>
      <c r="ZI30" s="38">
        <v>33.05677421569824</v>
      </c>
      <c r="ZJ30" s="38">
        <v>36.797931022644043</v>
      </c>
      <c r="ZK30" s="38">
        <v>40.523871078491212</v>
      </c>
      <c r="ZL30" s="38">
        <v>51.764000549316407</v>
      </c>
      <c r="ZM30" s="38">
        <v>57.763225097656246</v>
      </c>
      <c r="ZN30" s="38">
        <v>63.620000915527342</v>
      </c>
      <c r="ZO30" s="38">
        <v>65.805162353515627</v>
      </c>
      <c r="ZP30" s="38">
        <v>64.707740783691406</v>
      </c>
      <c r="ZQ30" s="38">
        <v>57.271998901367184</v>
      </c>
      <c r="ZR30" s="38">
        <v>45.976129608154295</v>
      </c>
      <c r="ZS30" s="38">
        <v>32.582000002861022</v>
      </c>
      <c r="ZT30" s="38">
        <v>22.21612892150879</v>
      </c>
      <c r="ZU30" s="38">
        <v>17.803226470947266</v>
      </c>
      <c r="ZV30" s="38">
        <v>24.600714187622071</v>
      </c>
      <c r="ZW30" s="38">
        <v>27.267741813659669</v>
      </c>
      <c r="ZX30" s="38">
        <v>48.673999633789066</v>
      </c>
      <c r="ZY30" s="38">
        <v>54.250321960449213</v>
      </c>
      <c r="ZZ30" s="38">
        <v>58.502000732421877</v>
      </c>
      <c r="AAA30" s="38">
        <v>61.949678039550776</v>
      </c>
      <c r="AAB30" s="38">
        <v>61.363225097656247</v>
      </c>
      <c r="AAC30" s="38">
        <v>56.03</v>
      </c>
      <c r="AAD30" s="38">
        <v>44.269032745361329</v>
      </c>
      <c r="AAE30" s="38">
        <v>27.8060001373291</v>
      </c>
      <c r="AAF30" s="38">
        <v>31.605161280632018</v>
      </c>
      <c r="AAG30" s="38">
        <v>25.705806274414062</v>
      </c>
      <c r="AAH30" s="38">
        <v>26.317142906188966</v>
      </c>
      <c r="AAI30" s="38">
        <v>34.142580661773678</v>
      </c>
      <c r="AAJ30" s="38">
        <v>45.374000549316406</v>
      </c>
      <c r="AAK30" s="38">
        <v>52.86838745117187</v>
      </c>
      <c r="AAL30" s="38">
        <v>58.808000183105463</v>
      </c>
      <c r="AAM30" s="38">
        <v>64.626452941894527</v>
      </c>
      <c r="AAN30" s="38">
        <v>62.030968627929681</v>
      </c>
      <c r="AAO30" s="38">
        <v>61.754000549316402</v>
      </c>
      <c r="AAP30" s="38">
        <v>50.162581176757811</v>
      </c>
      <c r="AAQ30" s="38">
        <v>36.367999954223635</v>
      </c>
      <c r="AAR30" s="38">
        <v>30.089677352905273</v>
      </c>
      <c r="AAS30" s="38">
        <v>25.804516372680666</v>
      </c>
      <c r="AAT30" s="38">
        <v>27.294285812377929</v>
      </c>
      <c r="AAU30" s="38">
        <v>40.947742156982422</v>
      </c>
      <c r="AAV30" s="38">
        <v>47.55800018310547</v>
      </c>
      <c r="AAW30" s="38">
        <v>56.032903137207029</v>
      </c>
      <c r="AAX30" s="38">
        <v>63.758000183105466</v>
      </c>
      <c r="AAY30" s="38">
        <v>67.965162353515623</v>
      </c>
      <c r="AAZ30" s="38">
        <v>69.868274536132816</v>
      </c>
    </row>
    <row r="31" spans="2:728" x14ac:dyDescent="0.25">
      <c r="B31" s="37">
        <v>43692</v>
      </c>
      <c r="C31" s="35">
        <v>77</v>
      </c>
      <c r="D31" s="35">
        <v>63.640483856201172</v>
      </c>
      <c r="E31" s="3">
        <v>13.359516143798828</v>
      </c>
      <c r="F31" s="40">
        <v>0.99192899465560913</v>
      </c>
      <c r="H31" t="s">
        <v>520</v>
      </c>
      <c r="I31" t="s">
        <v>521</v>
      </c>
      <c r="J31" s="38">
        <v>66.919998168945313</v>
      </c>
      <c r="K31" s="38">
        <v>151.50999450683594</v>
      </c>
      <c r="L31" s="18"/>
      <c r="M31" s="38">
        <v>-2.5948376464843719</v>
      </c>
      <c r="N31" s="38">
        <v>9.7048277282714857</v>
      </c>
      <c r="O31" s="38">
        <v>12.165160980224609</v>
      </c>
      <c r="P31" s="38">
        <v>28.945999908447266</v>
      </c>
      <c r="Q31" s="38">
        <v>57.362581176757814</v>
      </c>
      <c r="R31" s="38">
        <v>65.624000549316406</v>
      </c>
      <c r="S31" s="38">
        <v>70.769678039550783</v>
      </c>
      <c r="T31" s="38">
        <v>63.00645294189453</v>
      </c>
      <c r="U31" s="38">
        <v>43.7</v>
      </c>
      <c r="V31" s="38">
        <v>24.933548431396485</v>
      </c>
      <c r="W31" s="38">
        <v>0.37999908447265796</v>
      </c>
      <c r="X31" s="38">
        <v>13.291612548828127</v>
      </c>
      <c r="Y31" s="38">
        <v>7.1890313720703141</v>
      </c>
      <c r="Z31" s="38">
        <v>-0.4771432495117196</v>
      </c>
      <c r="AA31" s="38">
        <v>7.0380654907226585</v>
      </c>
      <c r="AB31" s="38">
        <v>27.968000068664551</v>
      </c>
      <c r="AC31" s="38">
        <v>58.192903137207026</v>
      </c>
      <c r="AD31" s="38">
        <v>67.093998718261716</v>
      </c>
      <c r="AE31" s="38">
        <v>66.438065490722664</v>
      </c>
      <c r="AF31" s="38">
        <v>59.9</v>
      </c>
      <c r="AG31" s="38">
        <v>48.986000366210938</v>
      </c>
      <c r="AH31" s="38">
        <v>21.188386764526367</v>
      </c>
      <c r="AI31" s="38">
        <v>-1.437999267578121</v>
      </c>
      <c r="AJ31" s="38">
        <v>-16.385162353515625</v>
      </c>
      <c r="AK31" s="38">
        <v>0.871612548828125</v>
      </c>
      <c r="AL31" s="38">
        <v>9.5514283752441429</v>
      </c>
      <c r="AM31" s="38">
        <v>13.163870391845705</v>
      </c>
      <c r="AN31" s="38">
        <v>31.406000008583067</v>
      </c>
      <c r="AO31" s="38">
        <v>46.324515686035156</v>
      </c>
      <c r="AP31" s="38">
        <v>67.55</v>
      </c>
      <c r="AQ31" s="38">
        <v>70.746452941894532</v>
      </c>
      <c r="AR31" s="38">
        <v>64.307096862792974</v>
      </c>
      <c r="AS31" s="38">
        <v>44.905999450683595</v>
      </c>
      <c r="AT31" s="38">
        <v>28.818064460754396</v>
      </c>
      <c r="AU31" s="38">
        <v>6.9019998168945307</v>
      </c>
      <c r="AV31" s="38">
        <v>-1.4277407836914051</v>
      </c>
      <c r="AW31" s="38">
        <v>0.85999999999999943</v>
      </c>
      <c r="AX31" s="38">
        <v>4.2928567504882835</v>
      </c>
      <c r="AY31" s="38">
        <v>8.1877407836914067</v>
      </c>
      <c r="AZ31" s="38">
        <v>28.65199993133545</v>
      </c>
      <c r="BA31" s="38">
        <v>53.321290588378901</v>
      </c>
      <c r="BB31" s="38">
        <v>61.766000366210932</v>
      </c>
      <c r="BC31" s="38">
        <v>65.183871765136715</v>
      </c>
      <c r="BD31" s="38">
        <v>58.227740783691402</v>
      </c>
      <c r="BE31" s="38">
        <v>51.872000274658205</v>
      </c>
      <c r="BF31" s="38">
        <v>25.293548431396484</v>
      </c>
      <c r="BG31" s="38">
        <v>-5.8479992675781247</v>
      </c>
      <c r="BH31" s="38">
        <v>11.474193725585938</v>
      </c>
      <c r="BI31" s="38">
        <v>-13.307740783691408</v>
      </c>
      <c r="BJ31" s="38">
        <v>1.381378173828125</v>
      </c>
      <c r="BK31" s="38">
        <v>3.1303219604492192</v>
      </c>
      <c r="BL31" s="38">
        <v>26.425999908447267</v>
      </c>
      <c r="BM31" s="38">
        <v>41.824516372680662</v>
      </c>
      <c r="BN31" s="38">
        <v>68.36</v>
      </c>
      <c r="BO31" s="38">
        <v>70.72903137207031</v>
      </c>
      <c r="BP31" s="38">
        <v>63.110968627929687</v>
      </c>
      <c r="BQ31" s="38">
        <v>50.041999359130855</v>
      </c>
      <c r="BR31" s="38">
        <v>30.571612892150878</v>
      </c>
      <c r="BS31" s="38">
        <v>8.5100000000000016</v>
      </c>
      <c r="BT31" s="38">
        <v>-21.53548156738281</v>
      </c>
      <c r="BU31" s="38">
        <v>-2.4380654907226571</v>
      </c>
      <c r="BV31" s="38">
        <v>-7.7092864990234347</v>
      </c>
      <c r="BW31" s="38">
        <v>26.965806617736817</v>
      </c>
      <c r="BX31" s="38">
        <v>30.734000005722045</v>
      </c>
      <c r="BY31" s="38">
        <v>45.064515686035158</v>
      </c>
      <c r="BZ31" s="38">
        <v>65.318001098632806</v>
      </c>
      <c r="CA31" s="38">
        <v>68.06967803955078</v>
      </c>
      <c r="CB31" s="38">
        <v>57.75161254882812</v>
      </c>
      <c r="CC31" s="38">
        <v>51.475999450683588</v>
      </c>
      <c r="CD31" s="38">
        <v>16.624515686035156</v>
      </c>
      <c r="CE31" s="38">
        <v>11.857999725341799</v>
      </c>
      <c r="CF31" s="38">
        <v>-5.2774188232421864</v>
      </c>
      <c r="CG31" s="38">
        <v>-17.35483764648437</v>
      </c>
      <c r="CH31" s="38">
        <v>-2.0714297485351523</v>
      </c>
      <c r="CI31" s="38">
        <v>4.7445156860351574</v>
      </c>
      <c r="CJ31" s="38">
        <v>29.75</v>
      </c>
      <c r="CK31" s="38">
        <v>50.052257843017578</v>
      </c>
      <c r="CL31" s="38">
        <v>69.866000366210926</v>
      </c>
      <c r="CM31" s="38">
        <v>67.738709411621102</v>
      </c>
      <c r="CN31" s="38">
        <v>62.356128234863277</v>
      </c>
      <c r="CO31" s="38">
        <v>52.459999542236332</v>
      </c>
      <c r="CP31" s="38">
        <v>26.048386764526366</v>
      </c>
      <c r="CQ31" s="38">
        <v>3.5000009155273446</v>
      </c>
      <c r="CR31" s="38">
        <v>-10.178065490722652</v>
      </c>
      <c r="CS31" s="38">
        <v>-8.9238717651367168</v>
      </c>
      <c r="CT31" s="38">
        <v>0.44214324951171946</v>
      </c>
      <c r="CU31" s="38">
        <v>17.274839019775392</v>
      </c>
      <c r="CV31" s="38">
        <v>33.511999931335453</v>
      </c>
      <c r="CW31" s="38">
        <v>48.571612548828128</v>
      </c>
      <c r="CX31" s="38">
        <v>67.874000549316406</v>
      </c>
      <c r="CY31" s="38">
        <v>65.567096862792965</v>
      </c>
      <c r="CZ31" s="38">
        <v>61.16</v>
      </c>
      <c r="DA31" s="38">
        <v>54.181999359130856</v>
      </c>
      <c r="DB31" s="38">
        <v>27.703225784301758</v>
      </c>
      <c r="DC31" s="38">
        <v>8.6599990844726555</v>
      </c>
      <c r="DD31" s="38">
        <v>1.9051623535156246</v>
      </c>
      <c r="DE31" s="38">
        <v>-9.6961282348632807</v>
      </c>
      <c r="DF31" s="38">
        <v>0.13379272460937486</v>
      </c>
      <c r="DG31" s="38">
        <v>19.585806274414061</v>
      </c>
      <c r="DH31" s="38">
        <v>29.600000057220459</v>
      </c>
      <c r="DI31" s="38">
        <v>45.970321960449219</v>
      </c>
      <c r="DJ31" s="38">
        <v>68.623998718261717</v>
      </c>
      <c r="DK31" s="38">
        <v>74.584515686035161</v>
      </c>
      <c r="DL31" s="38">
        <v>68.42967803955078</v>
      </c>
      <c r="DM31" s="38">
        <v>47.978000640869141</v>
      </c>
      <c r="DN31" s="38">
        <v>23.121935195922852</v>
      </c>
      <c r="DO31" s="38">
        <v>7.3460012817382818</v>
      </c>
      <c r="DP31" s="38">
        <v>-8.3838717651367176</v>
      </c>
      <c r="DQ31" s="38">
        <v>-16.716130981445311</v>
      </c>
      <c r="DR31" s="38">
        <v>-0.71499999999999631</v>
      </c>
      <c r="DS31" s="38">
        <v>15.178709411621096</v>
      </c>
      <c r="DT31" s="38">
        <v>40.603999862670896</v>
      </c>
      <c r="DU31" s="38">
        <v>58.407740783691409</v>
      </c>
      <c r="DV31" s="38">
        <v>73.357999267578123</v>
      </c>
      <c r="DW31" s="38">
        <v>66.792259216308594</v>
      </c>
      <c r="DX31" s="38">
        <v>54.848387451171874</v>
      </c>
      <c r="DY31" s="38">
        <v>55.68800109863281</v>
      </c>
      <c r="DZ31" s="38">
        <v>35.698709754943849</v>
      </c>
      <c r="EA31" s="38">
        <v>6.8001098632812784E-2</v>
      </c>
      <c r="EB31" s="38">
        <v>17.698709411621095</v>
      </c>
      <c r="EC31" s="38">
        <v>-8.2387094116210946</v>
      </c>
      <c r="ED31" s="38">
        <v>10.721428375244141</v>
      </c>
      <c r="EE31" s="38">
        <v>19.103870391845703</v>
      </c>
      <c r="EF31" s="38">
        <v>33.560000057220456</v>
      </c>
      <c r="EG31" s="38">
        <v>55.510321960449218</v>
      </c>
      <c r="EH31" s="38">
        <v>65.126001281738283</v>
      </c>
      <c r="EI31" s="38">
        <v>68.656128234863274</v>
      </c>
      <c r="EJ31" s="38">
        <v>61.043871765136714</v>
      </c>
      <c r="EK31" s="38">
        <v>42.842000045776366</v>
      </c>
      <c r="EL31" s="38">
        <v>18.807742156982421</v>
      </c>
      <c r="EM31" s="38">
        <v>9.0080006408691418</v>
      </c>
      <c r="EN31" s="38">
        <v>-5.3354843139648409</v>
      </c>
      <c r="EO31" s="38">
        <v>-25.367743530273437</v>
      </c>
      <c r="EP31" s="38">
        <v>-7.3492864990234352</v>
      </c>
      <c r="EQ31" s="38">
        <v>2.7412905883789058</v>
      </c>
      <c r="ER31" s="38">
        <v>30.36199993133545</v>
      </c>
      <c r="ES31" s="38">
        <v>50.708387451171873</v>
      </c>
      <c r="ET31" s="38">
        <v>72.355999450683584</v>
      </c>
      <c r="EU31" s="38">
        <v>68.74322509765625</v>
      </c>
      <c r="EV31" s="38">
        <v>63.14</v>
      </c>
      <c r="EW31" s="38">
        <v>46.96999954223633</v>
      </c>
      <c r="EX31" s="38">
        <v>21.362580490112308</v>
      </c>
      <c r="EY31" s="38">
        <v>2.5760012817382822</v>
      </c>
      <c r="EZ31" s="38">
        <v>0.63935607910156378</v>
      </c>
      <c r="FA31" s="38">
        <v>-17.709031372070314</v>
      </c>
      <c r="FB31" s="38">
        <v>-9.7786218261718716</v>
      </c>
      <c r="FC31" s="38">
        <v>0.2967749023437527</v>
      </c>
      <c r="FD31" s="38">
        <v>26.132000274658203</v>
      </c>
      <c r="FE31" s="38">
        <v>51.741935882568356</v>
      </c>
      <c r="FF31" s="38">
        <v>68.132000732421872</v>
      </c>
      <c r="FG31" s="38">
        <v>73.998065490722652</v>
      </c>
      <c r="FH31" s="38">
        <v>65.288387451171872</v>
      </c>
      <c r="FI31" s="38">
        <v>45.69199981689453</v>
      </c>
      <c r="FJ31" s="38">
        <v>26.913548431396485</v>
      </c>
      <c r="FK31" s="38">
        <v>4.9339996337890639</v>
      </c>
      <c r="FL31" s="38">
        <v>2.0154843139648442</v>
      </c>
      <c r="FM31" s="38">
        <v>-15.694193725585933</v>
      </c>
      <c r="FN31" s="38">
        <v>3.7142864990234372</v>
      </c>
      <c r="FO31" s="38">
        <v>11.207096862792969</v>
      </c>
      <c r="FP31" s="38">
        <v>34.105999965667728</v>
      </c>
      <c r="FQ31" s="38">
        <v>54.482581176757812</v>
      </c>
      <c r="FR31" s="38">
        <v>68.059999084472651</v>
      </c>
      <c r="FS31" s="38">
        <v>66.118709411621097</v>
      </c>
      <c r="FT31" s="38">
        <v>58.703871765136718</v>
      </c>
      <c r="FU31" s="38">
        <v>51.578000640869135</v>
      </c>
      <c r="FV31" s="38">
        <v>23.81290313720703</v>
      </c>
      <c r="FW31" s="38">
        <v>-0.35200073242187102</v>
      </c>
      <c r="FX31" s="38">
        <v>7.7638717651367202</v>
      </c>
      <c r="FY31" s="38">
        <v>-11.846666259765627</v>
      </c>
      <c r="FZ31" s="38">
        <v>-17.538572998046874</v>
      </c>
      <c r="GA31" s="38">
        <v>13.297418823242189</v>
      </c>
      <c r="GB31" s="38">
        <v>34.796000080108641</v>
      </c>
      <c r="GC31" s="38">
        <v>58.698065490722655</v>
      </c>
      <c r="GD31" s="38">
        <v>64.639999084472663</v>
      </c>
      <c r="GE31" s="38">
        <v>69.741934509277343</v>
      </c>
      <c r="GF31" s="38">
        <v>67.192903137207026</v>
      </c>
      <c r="GG31" s="38">
        <v>55.04</v>
      </c>
      <c r="GH31" s="38">
        <v>24.196128921508787</v>
      </c>
      <c r="GI31" s="38">
        <v>-2.157999267578127</v>
      </c>
      <c r="GJ31" s="38">
        <v>-11.664515686035152</v>
      </c>
      <c r="GK31" s="38">
        <v>-14.678062744140625</v>
      </c>
      <c r="GL31" s="38">
        <v>2.7757135009765648</v>
      </c>
      <c r="GM31" s="38">
        <v>15.916129608154296</v>
      </c>
      <c r="GN31" s="38">
        <v>29.444000034332277</v>
      </c>
      <c r="GO31" s="38">
        <v>55.208387451171873</v>
      </c>
      <c r="GP31" s="38">
        <v>66.566001281738281</v>
      </c>
      <c r="GQ31" s="38">
        <v>73.771612548828131</v>
      </c>
      <c r="GR31" s="38">
        <v>63.610321960449212</v>
      </c>
      <c r="GS31" s="38">
        <v>45.05</v>
      </c>
      <c r="GT31" s="38">
        <v>24.544516372680665</v>
      </c>
      <c r="GU31" s="38">
        <v>-2.4220007324218713</v>
      </c>
      <c r="GV31" s="38">
        <v>-11.902581176757813</v>
      </c>
      <c r="GW31" s="38">
        <v>-7.634837646484371</v>
      </c>
      <c r="GX31" s="38">
        <v>-9.7165518188476554</v>
      </c>
      <c r="GY31" s="38">
        <v>14.36</v>
      </c>
      <c r="GZ31" s="38">
        <v>36.727999954223634</v>
      </c>
      <c r="HA31" s="38">
        <v>52.43870941162109</v>
      </c>
      <c r="HB31" s="38">
        <v>65.906000366210947</v>
      </c>
      <c r="HC31" s="38">
        <v>68.35419372558593</v>
      </c>
      <c r="HD31" s="38">
        <v>69.457418823242193</v>
      </c>
      <c r="HE31" s="38">
        <v>51.991999816894534</v>
      </c>
      <c r="HF31" s="38">
        <v>24.614193725585938</v>
      </c>
      <c r="HG31" s="38">
        <v>19.261999359130861</v>
      </c>
      <c r="HH31" s="38">
        <v>-1.8806439208984358</v>
      </c>
      <c r="HI31" s="38">
        <v>12.612257843017577</v>
      </c>
      <c r="HJ31" s="38">
        <v>12.540714874267579</v>
      </c>
      <c r="HK31" s="38">
        <v>5.5400000000000027</v>
      </c>
      <c r="HL31" s="38">
        <v>26.6</v>
      </c>
      <c r="HM31" s="38">
        <v>51.254193725585935</v>
      </c>
      <c r="HN31" s="38">
        <v>67.933999633789057</v>
      </c>
      <c r="HO31" s="38">
        <v>74.863225097656255</v>
      </c>
      <c r="HP31" s="38">
        <v>70.65354705810546</v>
      </c>
      <c r="HQ31" s="38">
        <v>49.970000457763675</v>
      </c>
      <c r="HR31" s="38">
        <v>27.993548431396484</v>
      </c>
      <c r="HS31" s="38">
        <v>-0.90400054931640739</v>
      </c>
      <c r="HT31" s="38">
        <v>-9.4116125488281241</v>
      </c>
      <c r="HU31" s="38">
        <v>8.7974188232421895</v>
      </c>
      <c r="HV31" s="38">
        <v>7.3207135009765629</v>
      </c>
      <c r="HW31" s="38">
        <v>18.308387451171875</v>
      </c>
      <c r="HX31" s="38">
        <v>36.409999999999997</v>
      </c>
      <c r="HY31" s="38">
        <v>55.429031372070313</v>
      </c>
      <c r="HZ31" s="38">
        <v>62.012000732421875</v>
      </c>
      <c r="IA31" s="38">
        <v>73.707740783691406</v>
      </c>
      <c r="IB31" s="38">
        <v>68.749031372070306</v>
      </c>
      <c r="IC31" s="38">
        <v>54.404000091552732</v>
      </c>
      <c r="ID31" s="38">
        <v>22.21612892150879</v>
      </c>
      <c r="IE31" s="38">
        <v>15.506000366210937</v>
      </c>
      <c r="IF31" s="38">
        <v>5.1625811767578149</v>
      </c>
      <c r="IG31" s="38">
        <v>2.3638717651367216</v>
      </c>
      <c r="IH31" s="38">
        <v>-15.680713500976559</v>
      </c>
      <c r="II31" s="38">
        <v>15.550321960449221</v>
      </c>
      <c r="IJ31" s="38">
        <v>31.855999997854234</v>
      </c>
      <c r="IK31" s="38">
        <v>59.330968627929686</v>
      </c>
      <c r="IL31" s="38">
        <v>65.126001281738283</v>
      </c>
      <c r="IM31" s="38">
        <v>69.143871765136709</v>
      </c>
      <c r="IN31" s="38">
        <v>67.03612823486327</v>
      </c>
      <c r="IO31" s="38">
        <v>51.457999725341793</v>
      </c>
      <c r="IP31" s="38">
        <v>32.046451611518862</v>
      </c>
      <c r="IQ31" s="38">
        <v>22.80800018310547</v>
      </c>
      <c r="IR31" s="38">
        <v>-14.80580627441406</v>
      </c>
      <c r="IS31" s="38">
        <v>-7.2167749023437509</v>
      </c>
      <c r="IT31" s="38">
        <v>15.222759094238281</v>
      </c>
      <c r="IU31" s="38">
        <v>17.861290588378907</v>
      </c>
      <c r="IV31" s="38">
        <v>34.693999919891354</v>
      </c>
      <c r="IW31" s="38">
        <v>57.954837646484378</v>
      </c>
      <c r="IX31" s="38">
        <v>64.262000732421882</v>
      </c>
      <c r="IY31" s="38">
        <v>70.363225097656255</v>
      </c>
      <c r="IZ31" s="38">
        <v>61.787096862792964</v>
      </c>
      <c r="JA31" s="38">
        <v>44.971999816894531</v>
      </c>
      <c r="JB31" s="38">
        <v>30.008387107849121</v>
      </c>
      <c r="JC31" s="38">
        <v>10.634000549316408</v>
      </c>
      <c r="JD31" s="38">
        <v>-20.809675292968748</v>
      </c>
      <c r="JE31" s="38">
        <v>23.510967941284179</v>
      </c>
      <c r="JF31" s="38">
        <v>7.9250000000000007</v>
      </c>
      <c r="JG31" s="38">
        <v>28.02838710784912</v>
      </c>
      <c r="JH31" s="38">
        <v>33.589999942779542</v>
      </c>
      <c r="JI31" s="38">
        <v>59.447096862792968</v>
      </c>
      <c r="JJ31" s="38">
        <v>66.12199981689453</v>
      </c>
      <c r="JK31" s="38">
        <v>61.16</v>
      </c>
      <c r="JL31" s="38">
        <v>61.490968627929689</v>
      </c>
      <c r="JM31" s="38">
        <v>48.260000457763667</v>
      </c>
      <c r="JN31" s="38">
        <v>28.58</v>
      </c>
      <c r="JO31" s="38">
        <v>8.9059994506835949</v>
      </c>
      <c r="JP31" s="38">
        <v>-1.4451623535156273</v>
      </c>
      <c r="JQ31" s="38">
        <v>-6.0903219604492165</v>
      </c>
      <c r="JR31" s="38">
        <v>5.6429748535158808E-2</v>
      </c>
      <c r="JS31" s="38">
        <v>16.746451568603518</v>
      </c>
      <c r="JT31" s="38">
        <v>26.203999862670898</v>
      </c>
      <c r="JU31" s="38">
        <v>47.741290588378902</v>
      </c>
      <c r="JV31" s="38">
        <v>66.673999633789066</v>
      </c>
      <c r="JW31" s="38">
        <v>68.958065490722646</v>
      </c>
      <c r="JX31" s="38">
        <v>63.012259216308593</v>
      </c>
      <c r="JY31" s="38">
        <v>48.601999359130858</v>
      </c>
      <c r="JZ31" s="38">
        <v>16.456129608154299</v>
      </c>
      <c r="KA31" s="38">
        <v>5.8160012817382807</v>
      </c>
      <c r="KB31" s="38">
        <v>4.7038717651367215</v>
      </c>
      <c r="KC31" s="38">
        <v>-8.5116125488281256</v>
      </c>
      <c r="KD31" s="38">
        <v>7.5907135009765625</v>
      </c>
      <c r="KE31" s="38">
        <v>15.933548431396485</v>
      </c>
      <c r="KF31" s="38">
        <v>36.878000068664548</v>
      </c>
      <c r="KG31" s="38">
        <v>53.983226470947265</v>
      </c>
      <c r="KH31" s="38">
        <v>69.565999450683591</v>
      </c>
      <c r="KI31" s="38">
        <v>71.425806274414072</v>
      </c>
      <c r="KJ31" s="38">
        <v>56.410321960449217</v>
      </c>
      <c r="KK31" s="38">
        <v>42.535999908447266</v>
      </c>
      <c r="KL31" s="38">
        <v>19.545160980224608</v>
      </c>
      <c r="KM31" s="38">
        <v>14.690000457763674</v>
      </c>
      <c r="KN31" s="38">
        <v>-0.80645294189452699</v>
      </c>
      <c r="KO31" s="38">
        <v>-7.9483874511718753</v>
      </c>
      <c r="KP31" s="38">
        <v>-15.488963623046871</v>
      </c>
      <c r="KQ31" s="38">
        <v>19.684515686035155</v>
      </c>
      <c r="KR31" s="38">
        <v>25.562000045776369</v>
      </c>
      <c r="KS31" s="38">
        <v>50.162581176757811</v>
      </c>
      <c r="KT31" s="38">
        <v>71.173999633789066</v>
      </c>
      <c r="KU31" s="38">
        <v>67.320643920898434</v>
      </c>
      <c r="KV31" s="38">
        <v>57.43806549072265</v>
      </c>
      <c r="KW31" s="38">
        <v>53.138000183105468</v>
      </c>
      <c r="KX31" s="38">
        <v>26.884516029357911</v>
      </c>
      <c r="KY31" s="38">
        <v>-3.399871826172074E-2</v>
      </c>
      <c r="KZ31" s="38">
        <v>-8.0643920898438637E-2</v>
      </c>
      <c r="LA31" s="38">
        <v>17.094839019775392</v>
      </c>
      <c r="LB31" s="38">
        <v>-5.5814297485351574</v>
      </c>
      <c r="LC31" s="38">
        <v>17.350321960449222</v>
      </c>
      <c r="LD31" s="38">
        <v>23.042000045776369</v>
      </c>
      <c r="LE31" s="38">
        <v>49.001290588378907</v>
      </c>
      <c r="LF31" s="38">
        <v>65.420000915527339</v>
      </c>
      <c r="LG31" s="38">
        <v>71.501290588378907</v>
      </c>
      <c r="LH31" s="38">
        <v>62.530321960449214</v>
      </c>
      <c r="LI31" s="38">
        <v>45.235999908447269</v>
      </c>
      <c r="LJ31" s="38">
        <v>20.096773529052733</v>
      </c>
      <c r="LK31" s="38">
        <v>0.97399963378906307</v>
      </c>
      <c r="LL31" s="38">
        <v>13.576129608154297</v>
      </c>
      <c r="LM31" s="38">
        <v>1.5335470581054693</v>
      </c>
      <c r="LN31" s="38">
        <v>9.0435716247558595</v>
      </c>
      <c r="LO31" s="38">
        <v>11.400799560546876</v>
      </c>
      <c r="LP31" s="38">
        <v>24.229999771118166</v>
      </c>
      <c r="LQ31" s="38">
        <v>51.556129608154293</v>
      </c>
      <c r="LR31" s="38">
        <v>70.53199981689454</v>
      </c>
      <c r="LS31" s="38">
        <v>69.567740783691406</v>
      </c>
      <c r="LT31" s="38">
        <v>58.86064392089844</v>
      </c>
      <c r="LU31" s="38">
        <v>47.94199981689453</v>
      </c>
      <c r="LV31" s="38">
        <v>24.463225784301759</v>
      </c>
      <c r="LW31" s="38">
        <v>2.7619998168945337</v>
      </c>
      <c r="LX31" s="38">
        <v>11.845806274414063</v>
      </c>
      <c r="LY31" s="38">
        <v>4.6225811767578122</v>
      </c>
      <c r="LZ31" s="38">
        <v>3.45714324951172</v>
      </c>
      <c r="MA31" s="38">
        <v>18.267742156982422</v>
      </c>
      <c r="MB31" s="38">
        <v>33.091999988555905</v>
      </c>
      <c r="MC31" s="38">
        <v>55.324515686035156</v>
      </c>
      <c r="MD31" s="38">
        <v>68.059999084472651</v>
      </c>
      <c r="ME31" s="38">
        <v>70.862581176757814</v>
      </c>
      <c r="MF31" s="38">
        <v>62.925162353515624</v>
      </c>
      <c r="MG31" s="38">
        <v>43.370000228881835</v>
      </c>
      <c r="MH31" s="38">
        <v>31.146451654434205</v>
      </c>
      <c r="MI31" s="38">
        <v>9.3140000915527352</v>
      </c>
      <c r="MJ31" s="38">
        <v>2.0270968627929697</v>
      </c>
      <c r="MK31" s="38">
        <v>2.6658062744140629</v>
      </c>
      <c r="ML31" s="38">
        <v>8.9910350036621089</v>
      </c>
      <c r="MM31" s="38">
        <v>19.643870391845702</v>
      </c>
      <c r="MN31" s="38">
        <v>34.868000011444089</v>
      </c>
      <c r="MO31" s="38">
        <v>56.927096862792965</v>
      </c>
      <c r="MP31" s="38">
        <v>70.64599945068359</v>
      </c>
      <c r="MQ31" s="38">
        <v>71.704515686035165</v>
      </c>
      <c r="MR31" s="38">
        <v>60.8</v>
      </c>
      <c r="MS31" s="38">
        <v>47.55800018310547</v>
      </c>
      <c r="MT31" s="38">
        <v>17.402581176757813</v>
      </c>
      <c r="MU31" s="38">
        <v>0.63200073242187571</v>
      </c>
      <c r="MV31" s="38">
        <v>7.8625811767578142</v>
      </c>
      <c r="MW31" s="38">
        <v>-25.489675292968748</v>
      </c>
      <c r="MX31" s="38">
        <v>15.420714874267578</v>
      </c>
      <c r="MY31" s="38">
        <v>13.837418823242189</v>
      </c>
      <c r="MZ31" s="38">
        <v>36.037999839782714</v>
      </c>
      <c r="NA31" s="38">
        <v>49.924515686035157</v>
      </c>
      <c r="NB31" s="38">
        <v>65.707999267578117</v>
      </c>
      <c r="NC31" s="38">
        <v>68.261290588378898</v>
      </c>
      <c r="ND31" s="38">
        <v>64.533547058105469</v>
      </c>
      <c r="NE31" s="38">
        <v>51.013999633789062</v>
      </c>
      <c r="NF31" s="38">
        <v>25.740645294189452</v>
      </c>
      <c r="NG31" s="38">
        <v>-2.8720007324218741</v>
      </c>
      <c r="NH31" s="38">
        <v>8.5477407836914061</v>
      </c>
      <c r="NI31" s="38">
        <v>-8.9645156860351563</v>
      </c>
      <c r="NJ31" s="38">
        <v>-17.956427001953124</v>
      </c>
      <c r="NK31" s="38">
        <v>22.669032058715821</v>
      </c>
      <c r="NL31" s="38">
        <v>39.062000045776365</v>
      </c>
      <c r="NM31" s="38">
        <v>61.194837646484373</v>
      </c>
      <c r="NN31" s="38">
        <v>69.781998901367189</v>
      </c>
      <c r="NO31" s="38">
        <v>73.980643920898444</v>
      </c>
      <c r="NP31" s="38">
        <v>67.123225097656245</v>
      </c>
      <c r="NQ31" s="38">
        <v>46.081999359130862</v>
      </c>
      <c r="NR31" s="38">
        <v>24.364516372680665</v>
      </c>
      <c r="NS31" s="38">
        <v>-5.0560003662109381</v>
      </c>
      <c r="NT31" s="38">
        <v>-6.9322592163085943</v>
      </c>
      <c r="NU31" s="38">
        <v>-0.19677490234374773</v>
      </c>
      <c r="NV31" s="38">
        <v>3.7657135009765632</v>
      </c>
      <c r="NW31" s="38">
        <v>14.232257843017578</v>
      </c>
      <c r="NX31" s="38">
        <v>37.747999839782715</v>
      </c>
      <c r="NY31" s="38">
        <v>58.518065490722655</v>
      </c>
      <c r="NZ31" s="38">
        <v>73.328001098632811</v>
      </c>
      <c r="OA31" s="38">
        <v>68.609678039550772</v>
      </c>
      <c r="OB31" s="38">
        <v>63.232903137207032</v>
      </c>
      <c r="OC31" s="38">
        <v>54.734000549316406</v>
      </c>
      <c r="OD31" s="38">
        <v>27.807741813659668</v>
      </c>
      <c r="OE31" s="38">
        <v>2.5639987182617183</v>
      </c>
      <c r="OF31" s="38">
        <v>0.76129058837890895</v>
      </c>
      <c r="OG31" s="38">
        <v>2.84</v>
      </c>
      <c r="OH31" s="38">
        <v>-2.0448263549804651</v>
      </c>
      <c r="OI31" s="38">
        <v>21.37419372558594</v>
      </c>
      <c r="OJ31" s="38">
        <v>31.772000002861024</v>
      </c>
      <c r="OK31" s="38">
        <v>44.25741882324219</v>
      </c>
      <c r="OL31" s="38">
        <v>71.486000366210931</v>
      </c>
      <c r="OM31" s="38">
        <v>74.346452941894526</v>
      </c>
      <c r="ON31" s="38">
        <v>61.752259216308587</v>
      </c>
      <c r="OO31" s="38">
        <v>37.892000045776371</v>
      </c>
      <c r="OP31" s="38">
        <v>21.560000000000002</v>
      </c>
      <c r="OQ31" s="38">
        <v>7.1719998168945338</v>
      </c>
      <c r="OR31" s="38">
        <v>-4.9116125488281241</v>
      </c>
      <c r="OS31" s="38">
        <v>-2.2522592163085946</v>
      </c>
      <c r="OT31" s="38">
        <v>7.8928567504882814</v>
      </c>
      <c r="OU31" s="38">
        <v>21.292903137207034</v>
      </c>
      <c r="OV31" s="38">
        <v>41.81</v>
      </c>
      <c r="OW31" s="38">
        <v>55.998065490722652</v>
      </c>
      <c r="OX31" s="38">
        <v>71.095999450683593</v>
      </c>
      <c r="OY31" s="38">
        <v>74.927096862792965</v>
      </c>
      <c r="OZ31" s="38">
        <v>59.220643920898439</v>
      </c>
      <c r="PA31" s="38">
        <v>43.735999450683593</v>
      </c>
      <c r="PB31" s="38">
        <v>29.218709754943848</v>
      </c>
      <c r="PC31" s="38">
        <v>7.3879992675781274</v>
      </c>
      <c r="PD31" s="38">
        <v>7.595484313964846</v>
      </c>
      <c r="PE31" s="38">
        <v>6.8464529418945332</v>
      </c>
      <c r="PF31" s="38">
        <v>1.6314297485351581</v>
      </c>
      <c r="PG31" s="38">
        <v>9.9064515686035151</v>
      </c>
      <c r="PH31" s="38">
        <v>34.97</v>
      </c>
      <c r="PI31" s="38">
        <v>58.448387451171875</v>
      </c>
      <c r="PJ31" s="38">
        <v>65.563998718261715</v>
      </c>
      <c r="PK31" s="38">
        <v>72.56967803955078</v>
      </c>
      <c r="PL31" s="38">
        <v>61.06129058837891</v>
      </c>
      <c r="PM31" s="38">
        <v>47.456000366210937</v>
      </c>
      <c r="PN31" s="38">
        <v>23.841935195922851</v>
      </c>
      <c r="PO31" s="38">
        <v>-3.6219989013671849</v>
      </c>
      <c r="PP31" s="38">
        <v>-2.9258062744140645</v>
      </c>
      <c r="PQ31" s="38">
        <v>-0.62064392089843778</v>
      </c>
      <c r="PR31" s="38">
        <v>7.2050000000000018</v>
      </c>
      <c r="PS31" s="38">
        <v>10.150321960449219</v>
      </c>
      <c r="PT31" s="38">
        <v>43.08199981689453</v>
      </c>
      <c r="PU31" s="38">
        <v>60.550321960449217</v>
      </c>
      <c r="PV31" s="38">
        <v>66.199999999999989</v>
      </c>
      <c r="PW31" s="38">
        <v>69.701290588378896</v>
      </c>
      <c r="PX31" s="38">
        <v>62.599999999999994</v>
      </c>
      <c r="PY31" s="38">
        <v>55.4</v>
      </c>
      <c r="PZ31" s="38">
        <v>28.121290245056151</v>
      </c>
      <c r="QA31" s="38">
        <v>-2.1640005493164054</v>
      </c>
      <c r="QB31" s="38">
        <v>-3.384515686035158</v>
      </c>
      <c r="QC31" s="38">
        <v>-13.06967803955078</v>
      </c>
      <c r="QD31" s="38">
        <v>-0.39999999999999858</v>
      </c>
      <c r="QE31" s="38">
        <v>20.288387451171875</v>
      </c>
      <c r="QF31" s="38">
        <v>33.404000034332277</v>
      </c>
      <c r="QG31" s="38">
        <v>53.942581176757813</v>
      </c>
      <c r="QH31" s="38">
        <v>67.339999084472652</v>
      </c>
      <c r="QI31" s="38">
        <v>67.889678039550773</v>
      </c>
      <c r="QJ31" s="38">
        <v>56.55548431396484</v>
      </c>
      <c r="QK31" s="38">
        <v>44.24</v>
      </c>
      <c r="QL31" s="38">
        <v>17.640645294189454</v>
      </c>
      <c r="QM31" s="38">
        <v>7.5380010986328116</v>
      </c>
      <c r="QN31" s="38">
        <v>-2.7051623535156253</v>
      </c>
      <c r="QO31" s="38">
        <v>-7.6812905883789071</v>
      </c>
      <c r="QP31" s="38">
        <v>13.89071487426758</v>
      </c>
      <c r="QQ31" s="38">
        <v>11.671612548828126</v>
      </c>
      <c r="QR31" s="38">
        <v>37.058000068664548</v>
      </c>
      <c r="QS31" s="38">
        <v>56.387096862792973</v>
      </c>
      <c r="QT31" s="38">
        <v>72.236001281738282</v>
      </c>
      <c r="QU31" s="38">
        <v>70.781290588378909</v>
      </c>
      <c r="QV31" s="38">
        <v>62.454837646484378</v>
      </c>
      <c r="QW31" s="38">
        <v>53.905999450683595</v>
      </c>
      <c r="QX31" s="38">
        <v>20.044515686035155</v>
      </c>
      <c r="QY31" s="38">
        <v>14.40800064086914</v>
      </c>
      <c r="QZ31" s="38">
        <v>2.0096780395507814</v>
      </c>
      <c r="RA31" s="38">
        <v>-5.950968627929683</v>
      </c>
      <c r="RB31" s="38">
        <v>9.1592851257324241</v>
      </c>
      <c r="RC31" s="38">
        <v>26.425806617736818</v>
      </c>
      <c r="RD31" s="38">
        <v>41.323999862670902</v>
      </c>
      <c r="RE31" s="38">
        <v>55.336128234863281</v>
      </c>
      <c r="RF31" s="38">
        <v>64.622000732421867</v>
      </c>
      <c r="RG31" s="38">
        <v>70.212259216308595</v>
      </c>
      <c r="RH31" s="38">
        <v>56.816774902343752</v>
      </c>
      <c r="RI31" s="38">
        <v>49.585999450683595</v>
      </c>
      <c r="RJ31" s="38">
        <v>30.409032230377196</v>
      </c>
      <c r="RK31" s="38">
        <v>10.531999359130861</v>
      </c>
      <c r="RL31" s="38">
        <v>2.4277407836914087</v>
      </c>
      <c r="RM31" s="38">
        <v>-9.9632250976562489</v>
      </c>
      <c r="RN31" s="38">
        <v>-8.6671432495117173</v>
      </c>
      <c r="RO31" s="38">
        <v>16.061290588378906</v>
      </c>
      <c r="RP31" s="38">
        <v>35.006000137329103</v>
      </c>
      <c r="RQ31" s="38">
        <v>58.11741882324219</v>
      </c>
      <c r="RR31" s="38">
        <v>73.963999633789058</v>
      </c>
      <c r="RS31" s="38">
        <v>71.977418823242189</v>
      </c>
      <c r="RT31" s="38">
        <v>67.761934509277353</v>
      </c>
      <c r="RU31" s="38">
        <v>53.324000091552733</v>
      </c>
      <c r="RV31" s="38">
        <v>23.859354705810546</v>
      </c>
      <c r="RW31" s="38">
        <v>1.3880001831054685</v>
      </c>
      <c r="RX31" s="38">
        <v>-7.9193560791015614</v>
      </c>
      <c r="RY31" s="38">
        <v>-6.1948376464843733</v>
      </c>
      <c r="RZ31" s="38">
        <v>14.211035003662111</v>
      </c>
      <c r="SA31" s="38">
        <v>22.169677352905275</v>
      </c>
      <c r="SB31" s="38">
        <v>35.282000045776364</v>
      </c>
      <c r="SC31" s="38">
        <v>47.752903137207028</v>
      </c>
      <c r="SD31" s="38">
        <v>72.542000732421883</v>
      </c>
      <c r="SE31" s="38">
        <v>66.513547058105473</v>
      </c>
      <c r="SF31" s="38">
        <v>58.454193725585938</v>
      </c>
      <c r="SG31" s="38">
        <v>44.605999908447266</v>
      </c>
      <c r="SH31" s="38">
        <v>24.097419509887697</v>
      </c>
      <c r="SI31" s="38">
        <v>14.162000274658205</v>
      </c>
      <c r="SJ31" s="38">
        <v>10.324515686035156</v>
      </c>
      <c r="SK31" s="38">
        <v>11.59032196044922</v>
      </c>
      <c r="SL31" s="38">
        <v>12.984285125732423</v>
      </c>
      <c r="SM31" s="38">
        <v>14.21483901977539</v>
      </c>
      <c r="SN31" s="38">
        <v>32.576000008583065</v>
      </c>
      <c r="SO31" s="38">
        <v>45.023870391845705</v>
      </c>
      <c r="SP31" s="38">
        <v>70.171999816894527</v>
      </c>
      <c r="SQ31" s="38">
        <v>67.082581176757813</v>
      </c>
      <c r="SR31" s="38">
        <v>62.588387451171869</v>
      </c>
      <c r="SS31" s="38">
        <v>54.374000549316406</v>
      </c>
      <c r="ST31" s="38">
        <v>23.865160980224609</v>
      </c>
      <c r="SU31" s="38">
        <v>7.7420007324218751</v>
      </c>
      <c r="SV31" s="38">
        <v>0.9296780395507831</v>
      </c>
      <c r="SW31" s="38">
        <v>5.8129031372070337</v>
      </c>
      <c r="SX31" s="38">
        <v>5.0707135009765629</v>
      </c>
      <c r="SY31" s="38">
        <v>22.773548431396485</v>
      </c>
      <c r="SZ31" s="38">
        <v>26.996000137329101</v>
      </c>
      <c r="TA31" s="38">
        <v>54.38967803955078</v>
      </c>
      <c r="TB31" s="38">
        <v>66.578001098632811</v>
      </c>
      <c r="TC31" s="38">
        <v>69.091612548828124</v>
      </c>
      <c r="TD31" s="38">
        <v>60.196128234863281</v>
      </c>
      <c r="TE31" s="38">
        <v>50.066000366210936</v>
      </c>
      <c r="TF31" s="38">
        <v>31.82</v>
      </c>
      <c r="TG31" s="38">
        <v>22.37</v>
      </c>
      <c r="TH31" s="38">
        <v>8.9483874511718753</v>
      </c>
      <c r="TI31" s="38">
        <v>3.1477407836914075</v>
      </c>
      <c r="TJ31" s="38">
        <v>13.49214324951172</v>
      </c>
      <c r="TK31" s="38">
        <v>14.592257843017578</v>
      </c>
      <c r="TL31" s="38">
        <v>35.456000137329099</v>
      </c>
      <c r="TM31" s="38">
        <v>47.996773529052732</v>
      </c>
      <c r="TN31" s="38">
        <v>70.574000549316395</v>
      </c>
      <c r="TO31" s="38">
        <v>64.881934509277343</v>
      </c>
      <c r="TP31" s="38">
        <v>62.118065490722657</v>
      </c>
      <c r="TQ31" s="38">
        <v>45.073999633789064</v>
      </c>
      <c r="TR31" s="38">
        <v>36.296774215698242</v>
      </c>
      <c r="TS31" s="38">
        <v>7.5740005493164055</v>
      </c>
      <c r="TT31" s="38">
        <v>-0.93999999999999773</v>
      </c>
      <c r="TU31" s="38">
        <v>-4.0174188232421884</v>
      </c>
      <c r="TV31" s="38">
        <v>8.0227590942382818</v>
      </c>
      <c r="TW31" s="38">
        <v>12.385806274414062</v>
      </c>
      <c r="TX31" s="38">
        <v>39.841999816894528</v>
      </c>
      <c r="TY31" s="38">
        <v>56.619356079101564</v>
      </c>
      <c r="TZ31" s="38">
        <v>75.595999450683593</v>
      </c>
      <c r="UA31" s="38">
        <v>73.771612548828131</v>
      </c>
      <c r="UB31" s="38">
        <v>69.8</v>
      </c>
      <c r="UC31" s="38">
        <v>41.654000320434569</v>
      </c>
      <c r="UD31" s="38">
        <v>28.696128921508787</v>
      </c>
      <c r="UE31" s="38">
        <v>9.9799995422363281</v>
      </c>
      <c r="UF31" s="38">
        <v>1.876128234863284</v>
      </c>
      <c r="UG31" s="38">
        <v>-4.4993560791015597</v>
      </c>
      <c r="UH31" s="38">
        <v>5.7200000000000024</v>
      </c>
      <c r="UI31" s="38">
        <v>21.774839019775392</v>
      </c>
      <c r="UJ31" s="38">
        <v>33.655999965667725</v>
      </c>
      <c r="UK31" s="38">
        <v>61.36903137207031</v>
      </c>
      <c r="UL31" s="38">
        <v>72.890000915527338</v>
      </c>
      <c r="UM31" s="38">
        <v>69.451612548828123</v>
      </c>
      <c r="UN31" s="38">
        <v>64.759999999999991</v>
      </c>
      <c r="UO31" s="38">
        <v>49.105999908447266</v>
      </c>
      <c r="UP31" s="38">
        <v>29.253548431396485</v>
      </c>
      <c r="UQ31" s="38">
        <v>-2.0319998168945332</v>
      </c>
      <c r="UR31" s="38">
        <v>10.411612548828124</v>
      </c>
      <c r="US31" s="38">
        <v>-17.058712158203122</v>
      </c>
      <c r="UT31" s="38">
        <v>13.755714874267579</v>
      </c>
      <c r="UU31" s="38">
        <v>9.2212905883789063</v>
      </c>
      <c r="UV31" s="38">
        <v>29.444000034332277</v>
      </c>
      <c r="UW31" s="38">
        <v>56.758709411621098</v>
      </c>
      <c r="UX31" s="38">
        <v>63.542000732421869</v>
      </c>
      <c r="UY31" s="38">
        <v>65.189678039550785</v>
      </c>
      <c r="UZ31" s="38">
        <v>60.80580627441406</v>
      </c>
      <c r="VA31" s="38">
        <v>56.408001098632809</v>
      </c>
      <c r="VB31" s="38">
        <v>32.5922580575943</v>
      </c>
      <c r="VC31" s="38">
        <v>-9.9999084472656818E-2</v>
      </c>
      <c r="VD31" s="38">
        <v>6.1264529418945308</v>
      </c>
      <c r="VE31" s="38">
        <v>2.5438717651367213</v>
      </c>
      <c r="VF31" s="38">
        <v>2.0364297485351557</v>
      </c>
      <c r="VG31" s="38">
        <v>3.5774188232421871</v>
      </c>
      <c r="VH31" s="38">
        <v>43.232000274658205</v>
      </c>
      <c r="VI31" s="38">
        <v>59.888387451171873</v>
      </c>
      <c r="VJ31" s="38">
        <v>71.131998901367183</v>
      </c>
      <c r="VK31" s="38">
        <v>75.118709411621097</v>
      </c>
      <c r="VL31" s="38">
        <v>69.31225921630859</v>
      </c>
      <c r="VM31" s="38">
        <v>52.484000549316406</v>
      </c>
      <c r="VN31" s="38">
        <v>25.456128921508789</v>
      </c>
      <c r="VO31" s="38">
        <v>19.904000549316407</v>
      </c>
      <c r="VP31" s="38">
        <v>2.0561282348632837</v>
      </c>
      <c r="VQ31" s="38">
        <v>-3.111612548828127</v>
      </c>
      <c r="VR31" s="38">
        <v>1.2758627319335965</v>
      </c>
      <c r="VS31" s="38">
        <v>16.380645294189456</v>
      </c>
      <c r="VT31" s="38">
        <v>30.140000057220458</v>
      </c>
      <c r="VU31" s="38">
        <v>53.809032745361328</v>
      </c>
      <c r="VV31" s="38">
        <v>68.251998901367188</v>
      </c>
      <c r="VW31" s="38">
        <v>67.227740783691402</v>
      </c>
      <c r="VX31" s="38">
        <v>61.572259216308595</v>
      </c>
      <c r="VY31" s="38">
        <v>51.301999359130861</v>
      </c>
      <c r="VZ31" s="38">
        <v>14.865160980224609</v>
      </c>
      <c r="WA31" s="38">
        <v>9.2419998168945305</v>
      </c>
      <c r="WB31" s="38">
        <v>-2.8793560791015622</v>
      </c>
      <c r="WC31" s="38">
        <v>-6.9845156860351523</v>
      </c>
      <c r="WD31" s="38">
        <v>4.8264297485351584</v>
      </c>
      <c r="WE31" s="38">
        <v>10.063226470947267</v>
      </c>
      <c r="WF31" s="38">
        <v>32.599999985694886</v>
      </c>
      <c r="WG31" s="38">
        <v>55.42322509765625</v>
      </c>
      <c r="WH31" s="38">
        <v>67.009999999999991</v>
      </c>
      <c r="WI31" s="38">
        <v>74.34064392089843</v>
      </c>
      <c r="WJ31" s="38">
        <v>60.532903137207029</v>
      </c>
      <c r="WK31" s="38">
        <v>52.16</v>
      </c>
      <c r="WL31" s="38">
        <v>31.965161291360854</v>
      </c>
      <c r="WM31" s="38">
        <v>-0.85600128173827983</v>
      </c>
      <c r="WN31" s="38">
        <v>3.4845156860351558</v>
      </c>
      <c r="WO31" s="38">
        <v>-10.520643920898436</v>
      </c>
      <c r="WP31" s="38">
        <v>7.5585702514648432</v>
      </c>
      <c r="WQ31" s="38">
        <v>16.752257843017581</v>
      </c>
      <c r="WR31" s="38">
        <v>40.3339998626709</v>
      </c>
      <c r="WS31" s="38">
        <v>61.50838745117187</v>
      </c>
      <c r="WT31" s="38">
        <v>71.761998901367178</v>
      </c>
      <c r="WU31" s="38">
        <v>67.297418823242197</v>
      </c>
      <c r="WV31" s="38">
        <v>66.647096862792978</v>
      </c>
      <c r="WW31" s="38">
        <v>54.595999908447268</v>
      </c>
      <c r="WX31" s="38">
        <v>31.483225827217101</v>
      </c>
      <c r="WY31" s="38">
        <v>12.061999359130859</v>
      </c>
      <c r="WZ31" s="38">
        <v>-13.725806274414062</v>
      </c>
      <c r="XA31" s="38">
        <v>-3.4193725585936363E-2</v>
      </c>
      <c r="XB31" s="38">
        <v>1.0335702514648446</v>
      </c>
      <c r="XC31" s="38">
        <v>18.732257843017578</v>
      </c>
      <c r="XD31" s="38">
        <v>31.67600000858307</v>
      </c>
      <c r="XE31" s="38">
        <v>57.652903137207034</v>
      </c>
      <c r="XF31" s="38">
        <v>67.261998901367178</v>
      </c>
      <c r="XG31" s="38">
        <v>67.872259216308592</v>
      </c>
      <c r="XH31" s="38">
        <v>62.64645294189453</v>
      </c>
      <c r="XI31" s="38">
        <v>51.721999816894531</v>
      </c>
      <c r="XJ31" s="38">
        <v>29.741290245056152</v>
      </c>
      <c r="XK31" s="38">
        <v>-2.3499990844726568</v>
      </c>
      <c r="XL31" s="38">
        <v>6.3645156860351584</v>
      </c>
      <c r="XM31" s="38">
        <v>-26.180643920898433</v>
      </c>
      <c r="XN31" s="38">
        <v>10.306896362304688</v>
      </c>
      <c r="XO31" s="38">
        <v>7.6187094116210936</v>
      </c>
      <c r="XP31" s="38">
        <v>39.697999954223633</v>
      </c>
      <c r="XQ31" s="38">
        <v>53.228387451171869</v>
      </c>
      <c r="XR31" s="38">
        <v>71.336001281738277</v>
      </c>
      <c r="XS31" s="38">
        <v>66.815484313964845</v>
      </c>
      <c r="XT31" s="38">
        <v>60.294837646484375</v>
      </c>
      <c r="XU31" s="38">
        <v>47.03</v>
      </c>
      <c r="XV31" s="38">
        <v>26.594193382263185</v>
      </c>
      <c r="XW31" s="38">
        <v>-1.491999816894527</v>
      </c>
      <c r="XX31" s="38">
        <v>-7.164515686035152</v>
      </c>
      <c r="XY31" s="38">
        <v>4.355484313964844</v>
      </c>
      <c r="XZ31" s="38">
        <v>3.7464297485351565</v>
      </c>
      <c r="YA31" s="38">
        <v>14.284515686035157</v>
      </c>
      <c r="YB31" s="38">
        <v>25.933999862670898</v>
      </c>
      <c r="YC31" s="38">
        <v>48.33354843139648</v>
      </c>
      <c r="YD31" s="38">
        <v>73.807999267578126</v>
      </c>
      <c r="YE31" s="38">
        <v>69.538709411621085</v>
      </c>
      <c r="YF31" s="38">
        <v>64.527740783691399</v>
      </c>
      <c r="YG31" s="38">
        <v>46.382000274658203</v>
      </c>
      <c r="YH31" s="38">
        <v>36.081935539245606</v>
      </c>
      <c r="YI31" s="38">
        <v>7.5139987182617212</v>
      </c>
      <c r="YJ31" s="38">
        <v>-1.1258062744140602</v>
      </c>
      <c r="YK31" s="38">
        <v>11.567096862792969</v>
      </c>
      <c r="YL31" s="38">
        <v>5.70714324951172</v>
      </c>
      <c r="YM31" s="38">
        <v>24.248386764526366</v>
      </c>
      <c r="YN31" s="38">
        <v>35.761999931335453</v>
      </c>
      <c r="YO31" s="38">
        <v>54.807742156982421</v>
      </c>
      <c r="YP31" s="38">
        <v>64.532000732421864</v>
      </c>
      <c r="YQ31" s="38">
        <v>65.601934509277342</v>
      </c>
      <c r="YR31" s="38">
        <v>65.514837646484381</v>
      </c>
      <c r="YS31" s="38">
        <v>52.304000549316406</v>
      </c>
      <c r="YT31" s="38">
        <v>29.805161323547363</v>
      </c>
      <c r="YU31" s="38">
        <v>15.584000549316407</v>
      </c>
      <c r="YV31" s="38">
        <v>10.95741882324219</v>
      </c>
      <c r="YW31" s="38">
        <v>-2.8096780395507821</v>
      </c>
      <c r="YX31" s="38">
        <v>11.030000000000001</v>
      </c>
      <c r="YY31" s="38">
        <v>20.735483627319336</v>
      </c>
      <c r="YZ31" s="38">
        <v>39.607999954223629</v>
      </c>
      <c r="ZA31" s="38">
        <v>64.521934509277344</v>
      </c>
      <c r="ZB31" s="38">
        <v>69.674000549316403</v>
      </c>
      <c r="ZC31" s="38">
        <v>72.621934509277338</v>
      </c>
      <c r="ZD31" s="38">
        <v>59.836128234863281</v>
      </c>
      <c r="ZE31" s="38">
        <v>45.541999359130855</v>
      </c>
      <c r="ZF31" s="38">
        <v>32.569032273292542</v>
      </c>
      <c r="ZG31" s="38">
        <v>14.504000549316405</v>
      </c>
      <c r="ZH31" s="38">
        <v>0.43032196044921989</v>
      </c>
      <c r="ZI31" s="38">
        <v>15.120645294189455</v>
      </c>
      <c r="ZJ31" s="38">
        <v>18.872413177490238</v>
      </c>
      <c r="ZK31" s="38">
        <v>22.907096862792969</v>
      </c>
      <c r="ZL31" s="38">
        <v>41.62400009155273</v>
      </c>
      <c r="ZM31" s="38">
        <v>60.010321960449218</v>
      </c>
      <c r="ZN31" s="38">
        <v>68.341998901367191</v>
      </c>
      <c r="ZO31" s="38">
        <v>71.478065490722656</v>
      </c>
      <c r="ZP31" s="38">
        <v>66.327740783691411</v>
      </c>
      <c r="ZQ31" s="38">
        <v>49.309999542236326</v>
      </c>
      <c r="ZR31" s="38">
        <v>33.219354877471922</v>
      </c>
      <c r="ZS31" s="38">
        <v>6.9499990844726582</v>
      </c>
      <c r="ZT31" s="38">
        <v>0.1109686279296902</v>
      </c>
      <c r="ZU31" s="38">
        <v>-2.1825811767578145</v>
      </c>
      <c r="ZV31" s="38">
        <v>4.9935702514648455</v>
      </c>
      <c r="ZW31" s="38">
        <v>8.3967749023437506</v>
      </c>
      <c r="ZX31" s="38">
        <v>39.517999954223633</v>
      </c>
      <c r="ZY31" s="38">
        <v>58.715484313964843</v>
      </c>
      <c r="ZZ31" s="38">
        <v>72.746000366210936</v>
      </c>
      <c r="AAA31" s="38">
        <v>76.094193725585939</v>
      </c>
      <c r="AAB31" s="38">
        <v>60.056774902343747</v>
      </c>
      <c r="AAC31" s="38">
        <v>53.024000549316405</v>
      </c>
      <c r="AAD31" s="38">
        <v>30.949032230377199</v>
      </c>
      <c r="AAE31" s="38">
        <v>6.9739987182617185</v>
      </c>
      <c r="AAF31" s="38">
        <v>16.926451568603518</v>
      </c>
      <c r="AAG31" s="38">
        <v>-0.16193450927734432</v>
      </c>
      <c r="AAH31" s="38">
        <v>7.3078567504882805</v>
      </c>
      <c r="AAI31" s="38">
        <v>21.519354705810549</v>
      </c>
      <c r="AAJ31" s="38">
        <v>35.978000068664549</v>
      </c>
      <c r="AAK31" s="38">
        <v>54.61032196044922</v>
      </c>
      <c r="AAL31" s="38">
        <v>67.081998901367186</v>
      </c>
      <c r="AAM31" s="38">
        <v>72.319999999999993</v>
      </c>
      <c r="AAN31" s="38">
        <v>59.534193725585936</v>
      </c>
      <c r="AAO31" s="38">
        <v>54.181999359130856</v>
      </c>
      <c r="AAP31" s="38">
        <v>37.516128921508788</v>
      </c>
      <c r="AAQ31" s="38">
        <v>15.181999816894532</v>
      </c>
      <c r="AAR31" s="38">
        <v>7.4329031372070311</v>
      </c>
      <c r="AAS31" s="38">
        <v>-0.12709686279296761</v>
      </c>
      <c r="AAT31" s="38">
        <v>15.022143249511718</v>
      </c>
      <c r="AAU31" s="38">
        <v>29.543870906829834</v>
      </c>
      <c r="AAV31" s="38">
        <v>37.987999954223632</v>
      </c>
      <c r="AAW31" s="38">
        <v>57.914193725585932</v>
      </c>
      <c r="AAX31" s="38">
        <v>74.3</v>
      </c>
      <c r="AAY31" s="38">
        <v>74.665806274414052</v>
      </c>
      <c r="AAZ31" s="38">
        <v>62.33</v>
      </c>
    </row>
    <row r="32" spans="2:728" x14ac:dyDescent="0.25">
      <c r="B32" s="37">
        <v>43693</v>
      </c>
      <c r="C32" s="35">
        <v>75.019996643066406</v>
      </c>
      <c r="D32" s="35">
        <v>63.511478424072266</v>
      </c>
      <c r="E32" s="3">
        <v>11.508518218994141</v>
      </c>
      <c r="F32" s="40">
        <v>0.97982245683670044</v>
      </c>
      <c r="H32" t="s">
        <v>522</v>
      </c>
      <c r="I32" t="s">
        <v>523</v>
      </c>
      <c r="J32" s="38">
        <v>60.790000915527344</v>
      </c>
      <c r="K32" s="38">
        <v>161.83000183105469</v>
      </c>
      <c r="L32" s="18"/>
      <c r="M32" s="38">
        <v>14.510967254638672</v>
      </c>
      <c r="N32" s="38">
        <v>20.163448181152344</v>
      </c>
      <c r="O32" s="38">
        <v>16.641935882568362</v>
      </c>
      <c r="P32" s="38">
        <v>20.719999771118164</v>
      </c>
      <c r="Q32" s="38">
        <v>52.16</v>
      </c>
      <c r="R32" s="38">
        <v>59.378001098632808</v>
      </c>
      <c r="S32" s="38">
        <v>64.341934509277337</v>
      </c>
      <c r="T32" s="38">
        <v>56.689031372070311</v>
      </c>
      <c r="U32" s="38">
        <v>49.598000640869145</v>
      </c>
      <c r="V32" s="38">
        <v>34.932258186340334</v>
      </c>
      <c r="W32" s="38">
        <v>23.840000228881834</v>
      </c>
      <c r="X32" s="38">
        <v>26.675483970642091</v>
      </c>
      <c r="Y32" s="38">
        <v>16.787096862792971</v>
      </c>
      <c r="Z32" s="38">
        <v>0.42928649902343707</v>
      </c>
      <c r="AA32" s="38">
        <v>12.838709411621096</v>
      </c>
      <c r="AB32" s="38">
        <v>29.761999988555907</v>
      </c>
      <c r="AC32" s="38">
        <v>52.80451568603516</v>
      </c>
      <c r="AD32" s="38">
        <v>54.973999633789063</v>
      </c>
      <c r="AE32" s="38">
        <v>58.001290588378907</v>
      </c>
      <c r="AF32" s="38">
        <v>58.878065490722655</v>
      </c>
      <c r="AG32" s="38">
        <v>50.702000274658204</v>
      </c>
      <c r="AH32" s="38">
        <v>31.326451611518859</v>
      </c>
      <c r="AI32" s="38">
        <v>25.477999954223634</v>
      </c>
      <c r="AJ32" s="38">
        <v>0.1109686279296902</v>
      </c>
      <c r="AK32" s="38">
        <v>6.4341937255859385</v>
      </c>
      <c r="AL32" s="38">
        <v>26.522857093811034</v>
      </c>
      <c r="AM32" s="38">
        <v>22.96516098022461</v>
      </c>
      <c r="AN32" s="38">
        <v>29.906000022888183</v>
      </c>
      <c r="AO32" s="38">
        <v>42.666451568603513</v>
      </c>
      <c r="AP32" s="38">
        <v>58.573999633789057</v>
      </c>
      <c r="AQ32" s="38">
        <v>67.756128234863283</v>
      </c>
      <c r="AR32" s="38">
        <v>58.657418823242182</v>
      </c>
      <c r="AS32" s="38">
        <v>47.648000183105466</v>
      </c>
      <c r="AT32" s="38">
        <v>36.145806617736817</v>
      </c>
      <c r="AU32" s="38">
        <v>19.670000000000002</v>
      </c>
      <c r="AV32" s="38">
        <v>9.227096862792969</v>
      </c>
      <c r="AW32" s="38">
        <v>24.672257843017579</v>
      </c>
      <c r="AX32" s="38">
        <v>17.021428375244142</v>
      </c>
      <c r="AY32" s="38">
        <v>23.267096862792968</v>
      </c>
      <c r="AZ32" s="38">
        <v>27.602000160217287</v>
      </c>
      <c r="BA32" s="38">
        <v>48.577418823242184</v>
      </c>
      <c r="BB32" s="38">
        <v>54.92000045776367</v>
      </c>
      <c r="BC32" s="38">
        <v>61.897418823242191</v>
      </c>
      <c r="BD32" s="38">
        <v>55.289678039550779</v>
      </c>
      <c r="BE32" s="38">
        <v>55.826000366210934</v>
      </c>
      <c r="BF32" s="38">
        <v>31.03032256126404</v>
      </c>
      <c r="BG32" s="38">
        <v>7.778000183105469</v>
      </c>
      <c r="BH32" s="38">
        <v>21.61806480407715</v>
      </c>
      <c r="BI32" s="38">
        <v>11.973548431396484</v>
      </c>
      <c r="BJ32" s="38">
        <v>7.1413781738281266</v>
      </c>
      <c r="BK32" s="38">
        <v>13.552903137207032</v>
      </c>
      <c r="BL32" s="38">
        <v>27.619999885559082</v>
      </c>
      <c r="BM32" s="38">
        <v>38.050322647094724</v>
      </c>
      <c r="BN32" s="38">
        <v>61.96399871826172</v>
      </c>
      <c r="BO32" s="38">
        <v>64.893547058105469</v>
      </c>
      <c r="BP32" s="38">
        <v>58.25677490234375</v>
      </c>
      <c r="BQ32" s="38">
        <v>53.53999954223633</v>
      </c>
      <c r="BR32" s="38">
        <v>37.661290245056151</v>
      </c>
      <c r="BS32" s="38">
        <v>18.566000366210936</v>
      </c>
      <c r="BT32" s="38">
        <v>5.5341937255859399</v>
      </c>
      <c r="BU32" s="38">
        <v>7.3109686279296895</v>
      </c>
      <c r="BV32" s="38">
        <v>2.2485702514648445</v>
      </c>
      <c r="BW32" s="38">
        <v>31.88387097120285</v>
      </c>
      <c r="BX32" s="38">
        <v>33.740000057220456</v>
      </c>
      <c r="BY32" s="38">
        <v>39.356774215698245</v>
      </c>
      <c r="BZ32" s="38">
        <v>56.203998718261715</v>
      </c>
      <c r="CA32" s="38">
        <v>58.663225097656252</v>
      </c>
      <c r="CB32" s="38">
        <v>55.42322509765625</v>
      </c>
      <c r="CC32" s="38">
        <v>53.768000183105471</v>
      </c>
      <c r="CD32" s="38">
        <v>30.571612892150878</v>
      </c>
      <c r="CE32" s="38">
        <v>27.913999862670899</v>
      </c>
      <c r="CF32" s="38">
        <v>9.128387451171875</v>
      </c>
      <c r="CG32" s="38">
        <v>11.439354705810548</v>
      </c>
      <c r="CH32" s="38">
        <v>22.029285812377928</v>
      </c>
      <c r="CI32" s="38">
        <v>5.7083874511718768</v>
      </c>
      <c r="CJ32" s="38">
        <v>32.438000011444089</v>
      </c>
      <c r="CK32" s="38">
        <v>39.774839019775392</v>
      </c>
      <c r="CL32" s="38">
        <v>61.16</v>
      </c>
      <c r="CM32" s="38">
        <v>59.766452941894528</v>
      </c>
      <c r="CN32" s="38">
        <v>58.581934509277346</v>
      </c>
      <c r="CO32" s="38">
        <v>53.744000549316404</v>
      </c>
      <c r="CP32" s="38">
        <v>32.145161291360857</v>
      </c>
      <c r="CQ32" s="38">
        <v>26.132000274658203</v>
      </c>
      <c r="CR32" s="38">
        <v>9.9587094116210935</v>
      </c>
      <c r="CS32" s="38">
        <v>16.415484313964846</v>
      </c>
      <c r="CT32" s="38">
        <v>16.944285125732421</v>
      </c>
      <c r="CU32" s="38">
        <v>28.45225818634033</v>
      </c>
      <c r="CV32" s="38">
        <v>36.152000160217284</v>
      </c>
      <c r="CW32" s="38">
        <v>51.95096725463867</v>
      </c>
      <c r="CX32" s="38">
        <v>61.567999267578124</v>
      </c>
      <c r="CY32" s="38">
        <v>59.592259216308591</v>
      </c>
      <c r="CZ32" s="38">
        <v>61.519999999999996</v>
      </c>
      <c r="DA32" s="38">
        <v>53.719999542236323</v>
      </c>
      <c r="DB32" s="38">
        <v>33.863870906829831</v>
      </c>
      <c r="DC32" s="38">
        <v>28.873999977111815</v>
      </c>
      <c r="DD32" s="38">
        <v>16.450321960449219</v>
      </c>
      <c r="DE32" s="38">
        <v>17.106451568603518</v>
      </c>
      <c r="DF32" s="38">
        <v>10.859310913085938</v>
      </c>
      <c r="DG32" s="38">
        <v>22.094193725585939</v>
      </c>
      <c r="DH32" s="38">
        <v>31.507999997138977</v>
      </c>
      <c r="DI32" s="38">
        <v>50.905806274414061</v>
      </c>
      <c r="DJ32" s="38">
        <v>62.503998718261712</v>
      </c>
      <c r="DK32" s="38">
        <v>66.031612548828122</v>
      </c>
      <c r="DL32" s="38">
        <v>61.833547058105466</v>
      </c>
      <c r="DM32" s="38">
        <v>51.146000366210941</v>
      </c>
      <c r="DN32" s="38">
        <v>35.472258186340333</v>
      </c>
      <c r="DO32" s="38">
        <v>25.897999725341798</v>
      </c>
      <c r="DP32" s="38">
        <v>7.6477407836914075</v>
      </c>
      <c r="DQ32" s="38">
        <v>14.330967254638672</v>
      </c>
      <c r="DR32" s="38">
        <v>15.311428375244141</v>
      </c>
      <c r="DS32" s="38">
        <v>24.852257843017579</v>
      </c>
      <c r="DT32" s="38">
        <v>35.43800006866455</v>
      </c>
      <c r="DU32" s="38">
        <v>55.678709411621092</v>
      </c>
      <c r="DV32" s="38">
        <v>60.871998901367185</v>
      </c>
      <c r="DW32" s="38">
        <v>59.801290588378905</v>
      </c>
      <c r="DX32" s="38">
        <v>56.41612823486328</v>
      </c>
      <c r="DY32" s="38">
        <v>56.73800018310547</v>
      </c>
      <c r="DZ32" s="38">
        <v>41.673548431396483</v>
      </c>
      <c r="EA32" s="38">
        <v>16.25</v>
      </c>
      <c r="EB32" s="38">
        <v>19.487096862792967</v>
      </c>
      <c r="EC32" s="38">
        <v>-5.4574188232421861</v>
      </c>
      <c r="ED32" s="38">
        <v>24.41428581237793</v>
      </c>
      <c r="EE32" s="38">
        <v>26.675483970642091</v>
      </c>
      <c r="EF32" s="38">
        <v>29.726000022888183</v>
      </c>
      <c r="EG32" s="38">
        <v>53.855484313964844</v>
      </c>
      <c r="EH32" s="38">
        <v>61.7</v>
      </c>
      <c r="EI32" s="38">
        <v>58.036128234863284</v>
      </c>
      <c r="EJ32" s="38">
        <v>56.741290588378902</v>
      </c>
      <c r="EK32" s="38">
        <v>49.105999908447266</v>
      </c>
      <c r="EL32" s="38">
        <v>32.615483884811404</v>
      </c>
      <c r="EM32" s="38">
        <v>33.164000005722045</v>
      </c>
      <c r="EN32" s="38">
        <v>11.334839019775391</v>
      </c>
      <c r="EO32" s="38">
        <v>0.77290313720703097</v>
      </c>
      <c r="EP32" s="38">
        <v>6.5621432495117205</v>
      </c>
      <c r="EQ32" s="38">
        <v>7.6129031372070308</v>
      </c>
      <c r="ER32" s="38">
        <v>24.830000228881836</v>
      </c>
      <c r="ES32" s="38">
        <v>41.818709411621093</v>
      </c>
      <c r="ET32" s="38">
        <v>57.379999999999995</v>
      </c>
      <c r="EU32" s="38">
        <v>59.702581176757811</v>
      </c>
      <c r="EV32" s="38">
        <v>57.809678039550775</v>
      </c>
      <c r="EW32" s="38">
        <v>51.062000274658203</v>
      </c>
      <c r="EX32" s="38">
        <v>35.390967597961428</v>
      </c>
      <c r="EY32" s="38">
        <v>21.295999908447264</v>
      </c>
      <c r="EZ32" s="38">
        <v>21.519354705810549</v>
      </c>
      <c r="FA32" s="38">
        <v>7.3922592163085952</v>
      </c>
      <c r="FB32" s="38">
        <v>5.2358627319335938</v>
      </c>
      <c r="FC32" s="38">
        <v>6.2890313720703119</v>
      </c>
      <c r="FD32" s="38">
        <v>23.4860001373291</v>
      </c>
      <c r="FE32" s="38">
        <v>44.042581176757814</v>
      </c>
      <c r="FF32" s="38">
        <v>56.041999816894531</v>
      </c>
      <c r="FG32" s="38">
        <v>66.02</v>
      </c>
      <c r="FH32" s="38">
        <v>62.431612548828127</v>
      </c>
      <c r="FI32" s="38">
        <v>50.342000274658204</v>
      </c>
      <c r="FJ32" s="38">
        <v>39.989677352905275</v>
      </c>
      <c r="FK32" s="38">
        <v>23.978000183105468</v>
      </c>
      <c r="FL32" s="38">
        <v>14.708387451171877</v>
      </c>
      <c r="FM32" s="38">
        <v>3.6935470581054695</v>
      </c>
      <c r="FN32" s="38">
        <v>16.886428375244144</v>
      </c>
      <c r="FO32" s="38">
        <v>15.039354705810549</v>
      </c>
      <c r="FP32" s="38">
        <v>33.013999977111816</v>
      </c>
      <c r="FQ32" s="38">
        <v>49.419354705810548</v>
      </c>
      <c r="FR32" s="38">
        <v>58.903998718261718</v>
      </c>
      <c r="FS32" s="38">
        <v>61.06129058837891</v>
      </c>
      <c r="FT32" s="38">
        <v>57.43806549072265</v>
      </c>
      <c r="FU32" s="38">
        <v>52.676000366210936</v>
      </c>
      <c r="FV32" s="38">
        <v>35.048387107849123</v>
      </c>
      <c r="FW32" s="38">
        <v>27.211999931335448</v>
      </c>
      <c r="FX32" s="38">
        <v>14.458709411621093</v>
      </c>
      <c r="FY32" s="38">
        <v>11.172257843017579</v>
      </c>
      <c r="FZ32" s="38">
        <v>-0.26500000000000057</v>
      </c>
      <c r="GA32" s="38">
        <v>23.278709411621094</v>
      </c>
      <c r="GB32" s="38">
        <v>36.962000160217286</v>
      </c>
      <c r="GC32" s="38">
        <v>56.009678039550778</v>
      </c>
      <c r="GD32" s="38">
        <v>61.837999267578127</v>
      </c>
      <c r="GE32" s="38">
        <v>62.54193450927734</v>
      </c>
      <c r="GF32" s="38">
        <v>62.774193725585931</v>
      </c>
      <c r="GG32" s="38">
        <v>57.11</v>
      </c>
      <c r="GH32" s="38">
        <v>31.831612902879716</v>
      </c>
      <c r="GI32" s="38">
        <v>15.823999633789064</v>
      </c>
      <c r="GJ32" s="38">
        <v>1.5625811767578135</v>
      </c>
      <c r="GK32" s="38">
        <v>4.2509686279296872</v>
      </c>
      <c r="GL32" s="38">
        <v>7.9314297485351588</v>
      </c>
      <c r="GM32" s="38">
        <v>18.529032745361327</v>
      </c>
      <c r="GN32" s="38">
        <v>27.613999977111817</v>
      </c>
      <c r="GO32" s="38">
        <v>48.083870391845707</v>
      </c>
      <c r="GP32" s="38">
        <v>57.656001281738284</v>
      </c>
      <c r="GQ32" s="38">
        <v>64.545162353515622</v>
      </c>
      <c r="GR32" s="38">
        <v>61.676774902343752</v>
      </c>
      <c r="GS32" s="38">
        <v>48.278000183105469</v>
      </c>
      <c r="GT32" s="38">
        <v>34.763870906829837</v>
      </c>
      <c r="GU32" s="38">
        <v>14.264000091552735</v>
      </c>
      <c r="GV32" s="38">
        <v>10.394193725585939</v>
      </c>
      <c r="GW32" s="38">
        <v>7.4735470581054706</v>
      </c>
      <c r="GX32" s="38">
        <v>-0.13931091308593579</v>
      </c>
      <c r="GY32" s="38">
        <v>15.509678039550781</v>
      </c>
      <c r="GZ32" s="38">
        <v>26.612000160217285</v>
      </c>
      <c r="HA32" s="38">
        <v>45.261935882568359</v>
      </c>
      <c r="HB32" s="38">
        <v>58.213999633789058</v>
      </c>
      <c r="HC32" s="38">
        <v>63.169031372070307</v>
      </c>
      <c r="HD32" s="38">
        <v>62.292259216308594</v>
      </c>
      <c r="HE32" s="38">
        <v>52.568000640869144</v>
      </c>
      <c r="HF32" s="38">
        <v>36.703225784301758</v>
      </c>
      <c r="HG32" s="38">
        <v>23.731999816894529</v>
      </c>
      <c r="HH32" s="38">
        <v>12.861935882568361</v>
      </c>
      <c r="HI32" s="38">
        <v>27.610322647094726</v>
      </c>
      <c r="HJ32" s="38">
        <v>25.892857437133788</v>
      </c>
      <c r="HK32" s="38">
        <v>13.396129608154297</v>
      </c>
      <c r="HL32" s="38">
        <v>21.998000183105468</v>
      </c>
      <c r="HM32" s="38">
        <v>41.493548431396484</v>
      </c>
      <c r="HN32" s="38">
        <v>61.136000366210936</v>
      </c>
      <c r="HO32" s="38">
        <v>63.42451568603515</v>
      </c>
      <c r="HP32" s="38">
        <v>66.29870941162109</v>
      </c>
      <c r="HQ32" s="38">
        <v>52.136000366210936</v>
      </c>
      <c r="HR32" s="38">
        <v>34.5490322303772</v>
      </c>
      <c r="HS32" s="38">
        <v>17.228000183105472</v>
      </c>
      <c r="HT32" s="38">
        <v>16.189032745361331</v>
      </c>
      <c r="HU32" s="38">
        <v>24.718709411621095</v>
      </c>
      <c r="HV32" s="38">
        <v>18.545000000000002</v>
      </c>
      <c r="HW32" s="38">
        <v>21.832903137207033</v>
      </c>
      <c r="HX32" s="38">
        <v>38.005999679565427</v>
      </c>
      <c r="HY32" s="38">
        <v>52.7</v>
      </c>
      <c r="HZ32" s="38">
        <v>50.737999725341794</v>
      </c>
      <c r="IA32" s="38">
        <v>61.409678039550784</v>
      </c>
      <c r="IB32" s="38">
        <v>62.152903137207034</v>
      </c>
      <c r="IC32" s="38">
        <v>51.134000549316404</v>
      </c>
      <c r="ID32" s="38">
        <v>32.493548388481138</v>
      </c>
      <c r="IE32" s="38">
        <v>29.323999977111818</v>
      </c>
      <c r="IF32" s="38">
        <v>27.947096862792968</v>
      </c>
      <c r="IG32" s="38">
        <v>26.942580490112306</v>
      </c>
      <c r="IH32" s="38">
        <v>0.75714324951172074</v>
      </c>
      <c r="II32" s="38">
        <v>23.60387107849121</v>
      </c>
      <c r="IJ32" s="38">
        <v>37.387999839782715</v>
      </c>
      <c r="IK32" s="38">
        <v>53.64645156860351</v>
      </c>
      <c r="IL32" s="38">
        <v>54.386000366210936</v>
      </c>
      <c r="IM32" s="38">
        <v>60.585162353515628</v>
      </c>
      <c r="IN32" s="38">
        <v>59.418065490722654</v>
      </c>
      <c r="IO32" s="38">
        <v>52.531999816894526</v>
      </c>
      <c r="IP32" s="38">
        <v>39.838709411621096</v>
      </c>
      <c r="IQ32" s="38">
        <v>30.176000022888182</v>
      </c>
      <c r="IR32" s="38">
        <v>3.2406439208984388</v>
      </c>
      <c r="IS32" s="38">
        <v>8.512903137207033</v>
      </c>
      <c r="IT32" s="38">
        <v>18.375862731933594</v>
      </c>
      <c r="IU32" s="38">
        <v>26.541935539245607</v>
      </c>
      <c r="IV32" s="38">
        <v>38.977999954223634</v>
      </c>
      <c r="IW32" s="38">
        <v>51.318064117431639</v>
      </c>
      <c r="IX32" s="38">
        <v>51.87800018310547</v>
      </c>
      <c r="IY32" s="38">
        <v>61.479356079101564</v>
      </c>
      <c r="IZ32" s="38">
        <v>57.263871765136713</v>
      </c>
      <c r="JA32" s="38">
        <v>52.304000549316406</v>
      </c>
      <c r="JB32" s="38">
        <v>37.45225818634033</v>
      </c>
      <c r="JC32" s="38">
        <v>23.258000183105469</v>
      </c>
      <c r="JD32" s="38">
        <v>3.8096780395507821</v>
      </c>
      <c r="JE32" s="38">
        <v>26.774193382263185</v>
      </c>
      <c r="JF32" s="38">
        <v>19.014285125732421</v>
      </c>
      <c r="JG32" s="38">
        <v>35.669677352905275</v>
      </c>
      <c r="JH32" s="38">
        <v>39.391999816894533</v>
      </c>
      <c r="JI32" s="38">
        <v>57.925806274414057</v>
      </c>
      <c r="JJ32" s="38">
        <v>60.716001281738279</v>
      </c>
      <c r="JK32" s="38">
        <v>59.470321960449219</v>
      </c>
      <c r="JL32" s="38">
        <v>61.763871765136713</v>
      </c>
      <c r="JM32" s="38">
        <v>51.385999450683592</v>
      </c>
      <c r="JN32" s="38">
        <v>36.203871078491211</v>
      </c>
      <c r="JO32" s="38">
        <v>24.026000137329103</v>
      </c>
      <c r="JP32" s="38">
        <v>14.934839019775392</v>
      </c>
      <c r="JQ32" s="38">
        <v>18.424515686035157</v>
      </c>
      <c r="JR32" s="38">
        <v>17.162856750488281</v>
      </c>
      <c r="JS32" s="38">
        <v>25.943871078491213</v>
      </c>
      <c r="JT32" s="38">
        <v>24.842000045776366</v>
      </c>
      <c r="JU32" s="38">
        <v>45.331612548828126</v>
      </c>
      <c r="JV32" s="38">
        <v>58.879999084472658</v>
      </c>
      <c r="JW32" s="38">
        <v>59.081290588378906</v>
      </c>
      <c r="JX32" s="38">
        <v>60.718709411621091</v>
      </c>
      <c r="JY32" s="38">
        <v>51.968000183105467</v>
      </c>
      <c r="JZ32" s="38">
        <v>33.817419338226316</v>
      </c>
      <c r="KA32" s="38">
        <v>25.13599967956543</v>
      </c>
      <c r="KB32" s="38">
        <v>18.616129608154296</v>
      </c>
      <c r="KC32" s="38">
        <v>10.295484313964845</v>
      </c>
      <c r="KD32" s="38">
        <v>17.034285125732424</v>
      </c>
      <c r="KE32" s="38">
        <v>25.096128921508789</v>
      </c>
      <c r="KF32" s="38">
        <v>33.93200004577637</v>
      </c>
      <c r="KG32" s="38">
        <v>51.376129608154301</v>
      </c>
      <c r="KH32" s="38">
        <v>60.331998901367186</v>
      </c>
      <c r="KI32" s="38">
        <v>60.039356079101566</v>
      </c>
      <c r="KJ32" s="38">
        <v>55.417418823242187</v>
      </c>
      <c r="KK32" s="38">
        <v>48.980000457763673</v>
      </c>
      <c r="KL32" s="38">
        <v>31.31483871936798</v>
      </c>
      <c r="KM32" s="38">
        <v>26.084000320434569</v>
      </c>
      <c r="KN32" s="38">
        <v>24.933548431396485</v>
      </c>
      <c r="KO32" s="38">
        <v>10.887742156982423</v>
      </c>
      <c r="KP32" s="38">
        <v>-8.3262072753906224</v>
      </c>
      <c r="KQ32" s="38">
        <v>31.343870949745178</v>
      </c>
      <c r="KR32" s="38">
        <v>31.375999994277954</v>
      </c>
      <c r="KS32" s="38">
        <v>47.061935882568356</v>
      </c>
      <c r="KT32" s="38">
        <v>63.542000732421869</v>
      </c>
      <c r="KU32" s="38">
        <v>62.042581176757807</v>
      </c>
      <c r="KV32" s="38">
        <v>55.748387451171872</v>
      </c>
      <c r="KW32" s="38">
        <v>55.118000183105465</v>
      </c>
      <c r="KX32" s="38">
        <v>36.714838676452636</v>
      </c>
      <c r="KY32" s="38">
        <v>22.159999771118166</v>
      </c>
      <c r="KZ32" s="38">
        <v>25.061290588378906</v>
      </c>
      <c r="LA32" s="38">
        <v>30.409032230377196</v>
      </c>
      <c r="LB32" s="38">
        <v>10.181428375244142</v>
      </c>
      <c r="LC32" s="38">
        <v>20.915483627319336</v>
      </c>
      <c r="LD32" s="38">
        <v>16.304000549316406</v>
      </c>
      <c r="LE32" s="38">
        <v>42.991613235473636</v>
      </c>
      <c r="LF32" s="38">
        <v>55.591999816894528</v>
      </c>
      <c r="LG32" s="38">
        <v>66.809678039550789</v>
      </c>
      <c r="LH32" s="38">
        <v>59.075484313964843</v>
      </c>
      <c r="LI32" s="38">
        <v>50.905999908447264</v>
      </c>
      <c r="LJ32" s="38">
        <v>31.64580644607544</v>
      </c>
      <c r="LK32" s="38">
        <v>30.728000011444092</v>
      </c>
      <c r="LL32" s="38">
        <v>31.163870992660524</v>
      </c>
      <c r="LM32" s="38">
        <v>7.3051623535156267</v>
      </c>
      <c r="LN32" s="38">
        <v>21.540714187622072</v>
      </c>
      <c r="LO32" s="38">
        <v>21.484516372680666</v>
      </c>
      <c r="LP32" s="38">
        <v>31.195999994277955</v>
      </c>
      <c r="LQ32" s="38">
        <v>48.554193725585932</v>
      </c>
      <c r="LR32" s="38">
        <v>61.501998901367188</v>
      </c>
      <c r="LS32" s="38">
        <v>62.135484313964838</v>
      </c>
      <c r="LT32" s="38">
        <v>56.66</v>
      </c>
      <c r="LU32" s="38">
        <v>50.37199981689453</v>
      </c>
      <c r="LV32" s="38">
        <v>33.991612892150876</v>
      </c>
      <c r="LW32" s="38">
        <v>24.907999725341796</v>
      </c>
      <c r="LX32" s="38">
        <v>26.356128921508791</v>
      </c>
      <c r="LY32" s="38">
        <v>15.283226470947266</v>
      </c>
      <c r="LZ32" s="38">
        <v>18.795714874267581</v>
      </c>
      <c r="MA32" s="38">
        <v>26.89612892150879</v>
      </c>
      <c r="MB32" s="38">
        <v>32.54</v>
      </c>
      <c r="MC32" s="38">
        <v>46.951612548828123</v>
      </c>
      <c r="MD32" s="38">
        <v>59.336000366210939</v>
      </c>
      <c r="ME32" s="38">
        <v>63.099356079101561</v>
      </c>
      <c r="MF32" s="38">
        <v>64.190968627929692</v>
      </c>
      <c r="MG32" s="38">
        <v>49.070000457763669</v>
      </c>
      <c r="MH32" s="38">
        <v>40.105806274414064</v>
      </c>
      <c r="MI32" s="38">
        <v>17.762000274658206</v>
      </c>
      <c r="MJ32" s="38">
        <v>9.9877421569824243</v>
      </c>
      <c r="MK32" s="38">
        <v>20.956128921508789</v>
      </c>
      <c r="ML32" s="38">
        <v>16.687586822509765</v>
      </c>
      <c r="MM32" s="38">
        <v>14.452903137207031</v>
      </c>
      <c r="MN32" s="38">
        <v>32.270000000000003</v>
      </c>
      <c r="MO32" s="38">
        <v>51.898709411621098</v>
      </c>
      <c r="MP32" s="38">
        <v>60.601998901367182</v>
      </c>
      <c r="MQ32" s="38">
        <v>69.352903137207022</v>
      </c>
      <c r="MR32" s="38">
        <v>58.988387451171874</v>
      </c>
      <c r="MS32" s="38">
        <v>52.502000274658201</v>
      </c>
      <c r="MT32" s="38">
        <v>33.19032256126404</v>
      </c>
      <c r="MU32" s="38">
        <v>13.03999954223633</v>
      </c>
      <c r="MV32" s="38">
        <v>18.43032196044922</v>
      </c>
      <c r="MW32" s="38">
        <v>-5.8812905883789028</v>
      </c>
      <c r="MX32" s="38">
        <v>31.800714294910431</v>
      </c>
      <c r="MY32" s="38">
        <v>24.242580490112303</v>
      </c>
      <c r="MZ32" s="38">
        <v>35.425999908447267</v>
      </c>
      <c r="NA32" s="38">
        <v>44.547742156982423</v>
      </c>
      <c r="NB32" s="38">
        <v>60.134000549316404</v>
      </c>
      <c r="NC32" s="38">
        <v>60.77096862792969</v>
      </c>
      <c r="ND32" s="38">
        <v>59.975484313964841</v>
      </c>
      <c r="NE32" s="38">
        <v>54.194000549316407</v>
      </c>
      <c r="NF32" s="38">
        <v>37.254838676452636</v>
      </c>
      <c r="NG32" s="38">
        <v>15.87800018310547</v>
      </c>
      <c r="NH32" s="38">
        <v>18.412903137207032</v>
      </c>
      <c r="NI32" s="38">
        <v>9.4941937255859372</v>
      </c>
      <c r="NJ32" s="38">
        <v>-3.2285702514648449</v>
      </c>
      <c r="NK32" s="38">
        <v>22.425160980224611</v>
      </c>
      <c r="NL32" s="38">
        <v>40.664000320434567</v>
      </c>
      <c r="NM32" s="38">
        <v>50.981290588378904</v>
      </c>
      <c r="NN32" s="38">
        <v>60.008001098632811</v>
      </c>
      <c r="NO32" s="38">
        <v>65.973547058105467</v>
      </c>
      <c r="NP32" s="38">
        <v>62.263225097656246</v>
      </c>
      <c r="NQ32" s="38">
        <v>49.364000091552732</v>
      </c>
      <c r="NR32" s="38">
        <v>35.013548431396487</v>
      </c>
      <c r="NS32" s="38">
        <v>22.574000320434571</v>
      </c>
      <c r="NT32" s="38">
        <v>16.223870391845704</v>
      </c>
      <c r="NU32" s="38">
        <v>14.807096862792971</v>
      </c>
      <c r="NV32" s="38">
        <v>12.11</v>
      </c>
      <c r="NW32" s="38">
        <v>26.210967941284181</v>
      </c>
      <c r="NX32" s="38">
        <v>37.346000137329099</v>
      </c>
      <c r="NY32" s="38">
        <v>52.7</v>
      </c>
      <c r="NZ32" s="38">
        <v>62.138000183105468</v>
      </c>
      <c r="OA32" s="38">
        <v>65.950321960449216</v>
      </c>
      <c r="OB32" s="38">
        <v>61.496774902343745</v>
      </c>
      <c r="OC32" s="38">
        <v>57.055999450683593</v>
      </c>
      <c r="OD32" s="38">
        <v>40.82</v>
      </c>
      <c r="OE32" s="38">
        <v>19.261999359130861</v>
      </c>
      <c r="OF32" s="38">
        <v>10.016773529052735</v>
      </c>
      <c r="OG32" s="38">
        <v>11.787742156982421</v>
      </c>
      <c r="OH32" s="38">
        <v>6.142070007324218</v>
      </c>
      <c r="OI32" s="38">
        <v>18.424515686035157</v>
      </c>
      <c r="OJ32" s="38">
        <v>33.565999965667721</v>
      </c>
      <c r="OK32" s="38">
        <v>46.603226470947263</v>
      </c>
      <c r="OL32" s="38">
        <v>61.96399871826172</v>
      </c>
      <c r="OM32" s="38">
        <v>65.781934509277335</v>
      </c>
      <c r="ON32" s="38">
        <v>58.425162353515624</v>
      </c>
      <c r="OO32" s="38">
        <v>43.67000045776367</v>
      </c>
      <c r="OP32" s="38">
        <v>31.878064514398574</v>
      </c>
      <c r="OQ32" s="38">
        <v>23.564000320434573</v>
      </c>
      <c r="OR32" s="38">
        <v>17.106451568603518</v>
      </c>
      <c r="OS32" s="38">
        <v>8.512903137207033</v>
      </c>
      <c r="OT32" s="38">
        <v>26.272142906188964</v>
      </c>
      <c r="OU32" s="38">
        <v>27.981935539245605</v>
      </c>
      <c r="OV32" s="38">
        <v>41.143999862670896</v>
      </c>
      <c r="OW32" s="38">
        <v>54.366451568603516</v>
      </c>
      <c r="OX32" s="38">
        <v>61.370000915527342</v>
      </c>
      <c r="OY32" s="38">
        <v>65.178065490722645</v>
      </c>
      <c r="OZ32" s="38">
        <v>60.405162353515621</v>
      </c>
      <c r="PA32" s="38">
        <v>49.790000457763668</v>
      </c>
      <c r="PB32" s="38">
        <v>39.432257843017581</v>
      </c>
      <c r="PC32" s="38">
        <v>29.714000034332276</v>
      </c>
      <c r="PD32" s="38">
        <v>21.461290588378908</v>
      </c>
      <c r="PE32" s="38">
        <v>12.978064117431643</v>
      </c>
      <c r="PF32" s="38">
        <v>15.446428375244142</v>
      </c>
      <c r="PG32" s="38">
        <v>15.38193588256836</v>
      </c>
      <c r="PH32" s="38">
        <v>36.332000160217284</v>
      </c>
      <c r="PI32" s="38">
        <v>53.234193725585939</v>
      </c>
      <c r="PJ32" s="38">
        <v>60.662000732421873</v>
      </c>
      <c r="PK32" s="38">
        <v>62.123871765136712</v>
      </c>
      <c r="PL32" s="38">
        <v>56.770321960449216</v>
      </c>
      <c r="PM32" s="38">
        <v>51.962000274658202</v>
      </c>
      <c r="PN32" s="38">
        <v>33.06258066177368</v>
      </c>
      <c r="PO32" s="38">
        <v>24.7639998626709</v>
      </c>
      <c r="PP32" s="38">
        <v>14.940645294189455</v>
      </c>
      <c r="PQ32" s="38">
        <v>16.322581176757815</v>
      </c>
      <c r="PR32" s="38">
        <v>19.22</v>
      </c>
      <c r="PS32" s="38">
        <v>16.421290588378909</v>
      </c>
      <c r="PT32" s="38">
        <v>37.861999816894532</v>
      </c>
      <c r="PU32" s="38">
        <v>54.801935882568358</v>
      </c>
      <c r="PV32" s="38">
        <v>60.20000091552734</v>
      </c>
      <c r="PW32" s="38">
        <v>63.761290588378905</v>
      </c>
      <c r="PX32" s="38">
        <v>58.698065490722655</v>
      </c>
      <c r="PY32" s="38">
        <v>56.870000915527342</v>
      </c>
      <c r="PZ32" s="38">
        <v>37.092258186340331</v>
      </c>
      <c r="QA32" s="38">
        <v>17.989999542236326</v>
      </c>
      <c r="QB32" s="38">
        <v>16.357418823242188</v>
      </c>
      <c r="QC32" s="38">
        <v>11.62516098022461</v>
      </c>
      <c r="QD32" s="38">
        <v>15.713103637695312</v>
      </c>
      <c r="QE32" s="38">
        <v>33.654838676452634</v>
      </c>
      <c r="QF32" s="38">
        <v>37.142000160217286</v>
      </c>
      <c r="QG32" s="38">
        <v>54.790321960449219</v>
      </c>
      <c r="QH32" s="38">
        <v>59.828001098632811</v>
      </c>
      <c r="QI32" s="38">
        <v>63.546452941894529</v>
      </c>
      <c r="QJ32" s="38">
        <v>57.652903137207034</v>
      </c>
      <c r="QK32" s="38">
        <v>49.238000640869139</v>
      </c>
      <c r="QL32" s="38">
        <v>31.994193548560144</v>
      </c>
      <c r="QM32" s="38">
        <v>28.177999954223633</v>
      </c>
      <c r="QN32" s="38">
        <v>12.211612548828125</v>
      </c>
      <c r="QO32" s="38">
        <v>9.7380641174316409</v>
      </c>
      <c r="QP32" s="38">
        <v>24.568571624755862</v>
      </c>
      <c r="QQ32" s="38">
        <v>16.165806274414063</v>
      </c>
      <c r="QR32" s="38">
        <v>43.100000228881839</v>
      </c>
      <c r="QS32" s="38">
        <v>56.027096862792966</v>
      </c>
      <c r="QT32" s="38">
        <v>64.885999450683585</v>
      </c>
      <c r="QU32" s="38">
        <v>67.314837646484364</v>
      </c>
      <c r="QV32" s="38">
        <v>61.775484313964839</v>
      </c>
      <c r="QW32" s="38">
        <v>55.67600128173828</v>
      </c>
      <c r="QX32" s="38">
        <v>31.250967769622804</v>
      </c>
      <c r="QY32" s="38">
        <v>27.391999931335448</v>
      </c>
      <c r="QZ32" s="38">
        <v>7.461934509277345</v>
      </c>
      <c r="RA32" s="38">
        <v>6.4980654907226558</v>
      </c>
      <c r="RB32" s="38">
        <v>16.32071487426758</v>
      </c>
      <c r="RC32" s="38">
        <v>34.676774215698245</v>
      </c>
      <c r="RD32" s="38">
        <v>38.575999908447265</v>
      </c>
      <c r="RE32" s="38">
        <v>46.765806274414061</v>
      </c>
      <c r="RF32" s="38">
        <v>59.767999267578119</v>
      </c>
      <c r="RG32" s="38">
        <v>65.282581176757816</v>
      </c>
      <c r="RH32" s="38">
        <v>55.086452941894535</v>
      </c>
      <c r="RI32" s="38">
        <v>51.068000183105468</v>
      </c>
      <c r="RJ32" s="38">
        <v>36.749677352905273</v>
      </c>
      <c r="RK32" s="38">
        <v>25.43</v>
      </c>
      <c r="RL32" s="38">
        <v>9.6683874511718741</v>
      </c>
      <c r="RM32" s="38">
        <v>5.5167749023437516</v>
      </c>
      <c r="RN32" s="38">
        <v>7.5971432495117206</v>
      </c>
      <c r="RO32" s="38">
        <v>17.367742156982423</v>
      </c>
      <c r="RP32" s="38">
        <v>32.288000004291533</v>
      </c>
      <c r="RQ32" s="38">
        <v>44.930967254638674</v>
      </c>
      <c r="RR32" s="38">
        <v>59.402000732421875</v>
      </c>
      <c r="RS32" s="38">
        <v>59.650321960449219</v>
      </c>
      <c r="RT32" s="38">
        <v>58.581934509277346</v>
      </c>
      <c r="RU32" s="38">
        <v>52.993999633789059</v>
      </c>
      <c r="RV32" s="38">
        <v>30.606451654434203</v>
      </c>
      <c r="RW32" s="38">
        <v>16.711999816894533</v>
      </c>
      <c r="RX32" s="38">
        <v>-4.3541937255859366</v>
      </c>
      <c r="RY32" s="38">
        <v>6.5909686279296871</v>
      </c>
      <c r="RZ32" s="38">
        <v>33.142068977355954</v>
      </c>
      <c r="SA32" s="38">
        <v>26.605806617736818</v>
      </c>
      <c r="SB32" s="38">
        <v>34.832000045776368</v>
      </c>
      <c r="SC32" s="38">
        <v>45.546451568603516</v>
      </c>
      <c r="SD32" s="38">
        <v>62.929999084472655</v>
      </c>
      <c r="SE32" s="38">
        <v>60.463225097656249</v>
      </c>
      <c r="SF32" s="38">
        <v>56.392903137207028</v>
      </c>
      <c r="SG32" s="38">
        <v>49.105999908447266</v>
      </c>
      <c r="SH32" s="38">
        <v>37.58</v>
      </c>
      <c r="SI32" s="38">
        <v>30.476000080108644</v>
      </c>
      <c r="SJ32" s="38">
        <v>31.123225784301759</v>
      </c>
      <c r="SK32" s="38">
        <v>24.416774215698243</v>
      </c>
      <c r="SL32" s="38">
        <v>27.885714187622071</v>
      </c>
      <c r="SM32" s="38">
        <v>20.927096862792968</v>
      </c>
      <c r="SN32" s="38">
        <v>35.533999977111819</v>
      </c>
      <c r="SO32" s="38">
        <v>44.733548431396486</v>
      </c>
      <c r="SP32" s="38">
        <v>61.333998718261718</v>
      </c>
      <c r="SQ32" s="38">
        <v>58.773547058105464</v>
      </c>
      <c r="SR32" s="38">
        <v>59.505162353515622</v>
      </c>
      <c r="SS32" s="38">
        <v>52.23800018310547</v>
      </c>
      <c r="ST32" s="38">
        <v>30.490322647094725</v>
      </c>
      <c r="SU32" s="38">
        <v>16.561999359130859</v>
      </c>
      <c r="SV32" s="38">
        <v>2.3116125488281263</v>
      </c>
      <c r="SW32" s="38">
        <v>18.023870391845705</v>
      </c>
      <c r="SX32" s="38">
        <v>20.499285812377931</v>
      </c>
      <c r="SY32" s="38">
        <v>29.201290245056153</v>
      </c>
      <c r="SZ32" s="38">
        <v>34.489999942779541</v>
      </c>
      <c r="TA32" s="38">
        <v>54.238709411621095</v>
      </c>
      <c r="TB32" s="38">
        <v>66.230000915527341</v>
      </c>
      <c r="TC32" s="38">
        <v>62.843871765136718</v>
      </c>
      <c r="TD32" s="38">
        <v>63.18645294189453</v>
      </c>
      <c r="TE32" s="38">
        <v>53.318000183105468</v>
      </c>
      <c r="TF32" s="38">
        <v>42.56193519592285</v>
      </c>
      <c r="TG32" s="38">
        <v>31.951999997496603</v>
      </c>
      <c r="TH32" s="38">
        <v>21.58322578430176</v>
      </c>
      <c r="TI32" s="38">
        <v>18.232903137207032</v>
      </c>
      <c r="TJ32" s="38">
        <v>28.650714187622071</v>
      </c>
      <c r="TK32" s="38">
        <v>23.528386764526367</v>
      </c>
      <c r="TL32" s="38">
        <v>40.783999862670896</v>
      </c>
      <c r="TM32" s="38">
        <v>50.807096862792967</v>
      </c>
      <c r="TN32" s="38">
        <v>64.393998718261713</v>
      </c>
      <c r="TO32" s="38">
        <v>64.347740783691407</v>
      </c>
      <c r="TP32" s="38">
        <v>63.00645294189453</v>
      </c>
      <c r="TQ32" s="38">
        <v>53.005999450683589</v>
      </c>
      <c r="TR32" s="38">
        <v>41.029032058715821</v>
      </c>
      <c r="TS32" s="38">
        <v>30.565999994277956</v>
      </c>
      <c r="TT32" s="38">
        <v>14.023226470947268</v>
      </c>
      <c r="TU32" s="38">
        <v>7.0032250976562516</v>
      </c>
      <c r="TV32" s="38">
        <v>20.448964996337892</v>
      </c>
      <c r="TW32" s="38">
        <v>19.092257843017578</v>
      </c>
      <c r="TX32" s="38">
        <v>41.702000274658204</v>
      </c>
      <c r="TY32" s="38">
        <v>54.71483901977539</v>
      </c>
      <c r="TZ32" s="38">
        <v>65.780000915527353</v>
      </c>
      <c r="UA32" s="38">
        <v>70.223871765136721</v>
      </c>
      <c r="UB32" s="38">
        <v>66.995484313964852</v>
      </c>
      <c r="UC32" s="38">
        <v>50.054000549316406</v>
      </c>
      <c r="UD32" s="38">
        <v>41.38903205871582</v>
      </c>
      <c r="UE32" s="38">
        <v>29.174000034332277</v>
      </c>
      <c r="UF32" s="38">
        <v>21.269677352905276</v>
      </c>
      <c r="UG32" s="38">
        <v>16.229678039550784</v>
      </c>
      <c r="UH32" s="38">
        <v>20.145714874267579</v>
      </c>
      <c r="UI32" s="38">
        <v>24.962580490112305</v>
      </c>
      <c r="UJ32" s="38">
        <v>29.546000022888183</v>
      </c>
      <c r="UK32" s="38">
        <v>55.725162353515628</v>
      </c>
      <c r="UL32" s="38">
        <v>65.953999633789067</v>
      </c>
      <c r="UM32" s="38">
        <v>66.29290313720702</v>
      </c>
      <c r="UN32" s="38">
        <v>62.739356079101562</v>
      </c>
      <c r="UO32" s="38">
        <v>51.733999633789061</v>
      </c>
      <c r="UP32" s="38">
        <v>36.093548431396485</v>
      </c>
      <c r="UQ32" s="38">
        <v>12.595999450683596</v>
      </c>
      <c r="UR32" s="38">
        <v>19.998064117431639</v>
      </c>
      <c r="US32" s="38">
        <v>-3.036128234863277</v>
      </c>
      <c r="UT32" s="38">
        <v>26.040714187622072</v>
      </c>
      <c r="UU32" s="38">
        <v>19.34774215698242</v>
      </c>
      <c r="UV32" s="38">
        <v>26.209999771118163</v>
      </c>
      <c r="UW32" s="38">
        <v>49.500645294189454</v>
      </c>
      <c r="UX32" s="38">
        <v>59.144000549316402</v>
      </c>
      <c r="UY32" s="38">
        <v>64.475484313964841</v>
      </c>
      <c r="UZ32" s="38">
        <v>58.529678039550781</v>
      </c>
      <c r="VA32" s="38">
        <v>55.736000366210938</v>
      </c>
      <c r="VB32" s="38">
        <v>43.386451568603519</v>
      </c>
      <c r="VC32" s="38">
        <v>24.62</v>
      </c>
      <c r="VD32" s="38">
        <v>13.355484313964844</v>
      </c>
      <c r="VE32" s="38">
        <v>16.072903137207032</v>
      </c>
      <c r="VF32" s="38">
        <v>22.42142837524414</v>
      </c>
      <c r="VG32" s="38">
        <v>10.196773529052734</v>
      </c>
      <c r="VH32" s="38">
        <v>43.735999450683593</v>
      </c>
      <c r="VI32" s="38">
        <v>53.547742156982423</v>
      </c>
      <c r="VJ32" s="38">
        <v>59.570000915527345</v>
      </c>
      <c r="VK32" s="38">
        <v>63.871612548828125</v>
      </c>
      <c r="VL32" s="38">
        <v>64.405806274414061</v>
      </c>
      <c r="VM32" s="38">
        <v>54.314000091552735</v>
      </c>
      <c r="VN32" s="38">
        <v>37.359354705810546</v>
      </c>
      <c r="VO32" s="38">
        <v>30.577999982833862</v>
      </c>
      <c r="VP32" s="38">
        <v>17.600000000000001</v>
      </c>
      <c r="VQ32" s="38">
        <v>12.025806274414062</v>
      </c>
      <c r="VR32" s="38">
        <v>5.7262072753906246</v>
      </c>
      <c r="VS32" s="38">
        <v>18.976129608154295</v>
      </c>
      <c r="VT32" s="38">
        <v>28.910000114440919</v>
      </c>
      <c r="VU32" s="38">
        <v>50.150967254638672</v>
      </c>
      <c r="VV32" s="38">
        <v>58.400000915527343</v>
      </c>
      <c r="VW32" s="38">
        <v>59.847740783691407</v>
      </c>
      <c r="VX32" s="38">
        <v>62.42</v>
      </c>
      <c r="VY32" s="38">
        <v>54.607999725341799</v>
      </c>
      <c r="VZ32" s="38">
        <v>27.372258186340332</v>
      </c>
      <c r="WA32" s="38">
        <v>13.97600036621094</v>
      </c>
      <c r="WB32" s="38">
        <v>21.188386764526367</v>
      </c>
      <c r="WC32" s="38">
        <v>9.1109672546386733</v>
      </c>
      <c r="WD32" s="38">
        <v>20.602142562866213</v>
      </c>
      <c r="WE32" s="38">
        <v>18.447742156982422</v>
      </c>
      <c r="WF32" s="38">
        <v>31.46</v>
      </c>
      <c r="WG32" s="38">
        <v>51.637418823242186</v>
      </c>
      <c r="WH32" s="38">
        <v>59.37199981689453</v>
      </c>
      <c r="WI32" s="38">
        <v>64.17354705810547</v>
      </c>
      <c r="WJ32" s="38">
        <v>59.661934509277344</v>
      </c>
      <c r="WK32" s="38">
        <v>53.768000183105471</v>
      </c>
      <c r="WL32" s="38">
        <v>38.927096862792965</v>
      </c>
      <c r="WM32" s="38">
        <v>14.864000549316408</v>
      </c>
      <c r="WN32" s="38">
        <v>23.476128921508788</v>
      </c>
      <c r="WO32" s="38">
        <v>6.7129031372070322</v>
      </c>
      <c r="WP32" s="38">
        <v>18.64785675048828</v>
      </c>
      <c r="WQ32" s="38">
        <v>12.025806274414062</v>
      </c>
      <c r="WR32" s="38">
        <v>31.73</v>
      </c>
      <c r="WS32" s="38">
        <v>53.72193588256836</v>
      </c>
      <c r="WT32" s="38">
        <v>59.431998901367187</v>
      </c>
      <c r="WU32" s="38">
        <v>59.133547058105464</v>
      </c>
      <c r="WV32" s="38">
        <v>58.454193725585938</v>
      </c>
      <c r="WW32" s="38">
        <v>54.566000366210936</v>
      </c>
      <c r="WX32" s="38">
        <v>37.341935539245604</v>
      </c>
      <c r="WY32" s="38">
        <v>25.075999908447265</v>
      </c>
      <c r="WZ32" s="38">
        <v>9.6741937255859369</v>
      </c>
      <c r="XA32" s="38">
        <v>18.360645294189453</v>
      </c>
      <c r="XB32" s="38">
        <v>20.975000000000001</v>
      </c>
      <c r="XC32" s="38">
        <v>20.381290588378906</v>
      </c>
      <c r="XD32" s="38">
        <v>31.711999995708467</v>
      </c>
      <c r="XE32" s="38">
        <v>53.431612548828127</v>
      </c>
      <c r="XF32" s="38">
        <v>58.412000732421873</v>
      </c>
      <c r="XG32" s="38">
        <v>57.391612548828121</v>
      </c>
      <c r="XH32" s="38">
        <v>57.542581176757807</v>
      </c>
      <c r="XI32" s="38">
        <v>53.629999542236327</v>
      </c>
      <c r="XJ32" s="38">
        <v>37.034193382263183</v>
      </c>
      <c r="XK32" s="38">
        <v>13.927999725341799</v>
      </c>
      <c r="XL32" s="38">
        <v>17.065806274414065</v>
      </c>
      <c r="XM32" s="38">
        <v>-12.065162353515625</v>
      </c>
      <c r="XN32" s="38">
        <v>22.646206588745116</v>
      </c>
      <c r="XO32" s="38">
        <v>11.375484313964844</v>
      </c>
      <c r="XP32" s="38">
        <v>32.929999971389769</v>
      </c>
      <c r="XQ32" s="38">
        <v>48.536773529052738</v>
      </c>
      <c r="XR32" s="38">
        <v>59.876000366210931</v>
      </c>
      <c r="XS32" s="38">
        <v>58.384515686035158</v>
      </c>
      <c r="XT32" s="38">
        <v>59.406452941894528</v>
      </c>
      <c r="XU32" s="38">
        <v>48.775999450683592</v>
      </c>
      <c r="XV32" s="38">
        <v>36.947096862792968</v>
      </c>
      <c r="XW32" s="38">
        <v>15.938000640869141</v>
      </c>
      <c r="XX32" s="38">
        <v>10.934193725585938</v>
      </c>
      <c r="XY32" s="38">
        <v>20.898064804077151</v>
      </c>
      <c r="XZ32" s="38">
        <v>11.164999999999999</v>
      </c>
      <c r="YA32" s="38">
        <v>20.863225784301758</v>
      </c>
      <c r="YB32" s="38">
        <v>25.927999954223633</v>
      </c>
      <c r="YC32" s="38">
        <v>44.321290588378908</v>
      </c>
      <c r="YD32" s="38">
        <v>64.31</v>
      </c>
      <c r="YE32" s="38">
        <v>63.546452941894529</v>
      </c>
      <c r="YF32" s="38">
        <v>60.352903137207029</v>
      </c>
      <c r="YG32" s="38">
        <v>50.653999633789063</v>
      </c>
      <c r="YH32" s="38">
        <v>43.328386764526371</v>
      </c>
      <c r="YI32" s="38">
        <v>26.065999908447267</v>
      </c>
      <c r="YJ32" s="38">
        <v>19.887742156982423</v>
      </c>
      <c r="YK32" s="38">
        <v>31.965161291360854</v>
      </c>
      <c r="YL32" s="38">
        <v>21.380000000000003</v>
      </c>
      <c r="YM32" s="38">
        <v>20.903871078491211</v>
      </c>
      <c r="YN32" s="38">
        <v>43.555999450683593</v>
      </c>
      <c r="YO32" s="38">
        <v>53.321290588378901</v>
      </c>
      <c r="YP32" s="38">
        <v>59.665999450683593</v>
      </c>
      <c r="YQ32" s="38">
        <v>63.877418823242188</v>
      </c>
      <c r="YR32" s="38">
        <v>64.510321960449218</v>
      </c>
      <c r="YS32" s="38">
        <v>55.49600128173828</v>
      </c>
      <c r="YT32" s="38">
        <v>34.223870906829831</v>
      </c>
      <c r="YU32" s="38">
        <v>32.185999994277957</v>
      </c>
      <c r="YV32" s="38">
        <v>24.625806274414064</v>
      </c>
      <c r="YW32" s="38">
        <v>13.065160980224611</v>
      </c>
      <c r="YX32" s="38">
        <v>22.36357162475586</v>
      </c>
      <c r="YY32" s="38">
        <v>28.980645294189454</v>
      </c>
      <c r="YZ32" s="38">
        <v>38.786000137329104</v>
      </c>
      <c r="ZA32" s="38">
        <v>54.819354705810547</v>
      </c>
      <c r="ZB32" s="38">
        <v>67.592000732421866</v>
      </c>
      <c r="ZC32" s="38">
        <v>64.161934509277344</v>
      </c>
      <c r="ZD32" s="38">
        <v>58.994193725585937</v>
      </c>
      <c r="ZE32" s="38">
        <v>49.861999359130863</v>
      </c>
      <c r="ZF32" s="38">
        <v>43.165806274414066</v>
      </c>
      <c r="ZG32" s="38">
        <v>30.271999931335451</v>
      </c>
      <c r="ZH32" s="38">
        <v>19.870321960449218</v>
      </c>
      <c r="ZI32" s="38">
        <v>26.774193382263185</v>
      </c>
      <c r="ZJ32" s="38">
        <v>28.517931022644042</v>
      </c>
      <c r="ZK32" s="38">
        <v>27.42451602935791</v>
      </c>
      <c r="ZL32" s="38">
        <v>52.028000640869138</v>
      </c>
      <c r="ZM32" s="38">
        <v>58.065162353515625</v>
      </c>
      <c r="ZN32" s="38">
        <v>65.288000183105467</v>
      </c>
      <c r="ZO32" s="38">
        <v>66.484515686035152</v>
      </c>
      <c r="ZP32" s="38">
        <v>65.392903137207028</v>
      </c>
      <c r="ZQ32" s="38">
        <v>55.508001098632811</v>
      </c>
      <c r="ZR32" s="38">
        <v>44.553548431396486</v>
      </c>
      <c r="ZS32" s="38">
        <v>19.022000274658204</v>
      </c>
      <c r="ZT32" s="38">
        <v>19.504515686035155</v>
      </c>
      <c r="ZU32" s="38">
        <v>14.59806411743164</v>
      </c>
      <c r="ZV32" s="38">
        <v>11.57</v>
      </c>
      <c r="ZW32" s="38">
        <v>13.924515686035157</v>
      </c>
      <c r="ZX32" s="38">
        <v>44.120000457763673</v>
      </c>
      <c r="ZY32" s="38">
        <v>55.330321960449218</v>
      </c>
      <c r="ZZ32" s="38">
        <v>64.478000183105465</v>
      </c>
      <c r="AAA32" s="38">
        <v>65.503225097656241</v>
      </c>
      <c r="AAB32" s="38">
        <v>60.643225097656249</v>
      </c>
      <c r="AAC32" s="38">
        <v>52.400000457763667</v>
      </c>
      <c r="AAD32" s="38">
        <v>42.033548431396483</v>
      </c>
      <c r="AAE32" s="38">
        <v>31.051999959945679</v>
      </c>
      <c r="AAF32" s="38">
        <v>30.385806446075438</v>
      </c>
      <c r="AAG32" s="38">
        <v>16.177418823242188</v>
      </c>
      <c r="AAH32" s="38">
        <v>28.837142906188966</v>
      </c>
      <c r="AAI32" s="38">
        <v>28.678709754943849</v>
      </c>
      <c r="AAJ32" s="38">
        <v>39.500000228881838</v>
      </c>
      <c r="AAK32" s="38">
        <v>49.64</v>
      </c>
      <c r="AAL32" s="38">
        <v>62.803999633789061</v>
      </c>
      <c r="AAM32" s="38">
        <v>64.063225097656243</v>
      </c>
      <c r="AAN32" s="38">
        <v>58.599356079101561</v>
      </c>
      <c r="AAO32" s="38">
        <v>57.673999633789066</v>
      </c>
      <c r="AAP32" s="38">
        <v>46.818064117431639</v>
      </c>
      <c r="AAQ32" s="38">
        <v>29.035999908447266</v>
      </c>
      <c r="AAR32" s="38">
        <v>14.71419372558594</v>
      </c>
      <c r="AAS32" s="38">
        <v>20.212903137207032</v>
      </c>
      <c r="AAT32" s="38">
        <v>34.12142854690552</v>
      </c>
      <c r="AAU32" s="38">
        <v>36.970322647094726</v>
      </c>
      <c r="AAV32" s="38">
        <v>41.503999862670895</v>
      </c>
      <c r="AAW32" s="38">
        <v>55.289678039550779</v>
      </c>
      <c r="AAX32" s="38">
        <v>66.212856750488271</v>
      </c>
      <c r="AAY32" s="38">
        <v>68.649286499023447</v>
      </c>
      <c r="AAZ32" s="38">
        <v>62.652259216308593</v>
      </c>
    </row>
    <row r="33" spans="2:728" x14ac:dyDescent="0.25">
      <c r="B33" s="37">
        <v>43694</v>
      </c>
      <c r="C33" s="35">
        <v>75.919998168945313</v>
      </c>
      <c r="D33" s="35">
        <v>63.364601135253906</v>
      </c>
      <c r="E33" s="3">
        <v>12.555397033691406</v>
      </c>
      <c r="F33" s="40">
        <v>0.98870056867599487</v>
      </c>
      <c r="H33" t="s">
        <v>524</v>
      </c>
      <c r="I33" t="s">
        <v>525</v>
      </c>
      <c r="J33" s="38">
        <v>66.870002746582031</v>
      </c>
      <c r="K33" s="38">
        <v>162.6300048828125</v>
      </c>
      <c r="L33" s="18"/>
      <c r="M33" s="38">
        <v>2.352259216308596</v>
      </c>
      <c r="N33" s="38">
        <v>9.1337927246093749</v>
      </c>
      <c r="O33" s="38">
        <v>13.599354705810548</v>
      </c>
      <c r="P33" s="38">
        <v>18.044000091552736</v>
      </c>
      <c r="Q33" s="38">
        <v>40.192903137207033</v>
      </c>
      <c r="R33" s="38">
        <v>45.008000640869142</v>
      </c>
      <c r="S33" s="38">
        <v>59.36</v>
      </c>
      <c r="T33" s="38">
        <v>58.04193450927734</v>
      </c>
      <c r="U33" s="38">
        <v>43.399999771118161</v>
      </c>
      <c r="V33" s="38">
        <v>27.645161323547363</v>
      </c>
      <c r="W33" s="38">
        <v>11.372000274658205</v>
      </c>
      <c r="X33" s="38">
        <v>18.738064117431641</v>
      </c>
      <c r="Y33" s="38">
        <v>12.676129608154298</v>
      </c>
      <c r="Z33" s="38">
        <v>-5.8064297485351517</v>
      </c>
      <c r="AA33" s="38">
        <v>1.7367749023437504</v>
      </c>
      <c r="AB33" s="38">
        <v>22.027999725341797</v>
      </c>
      <c r="AC33" s="38">
        <v>42.538709411621092</v>
      </c>
      <c r="AD33" s="38">
        <v>48.307999725341801</v>
      </c>
      <c r="AE33" s="38">
        <v>56.712259216308595</v>
      </c>
      <c r="AF33" s="38">
        <v>57.867740783691403</v>
      </c>
      <c r="AG33" s="38">
        <v>47.534000549316403</v>
      </c>
      <c r="AH33" s="38">
        <v>26.390967597961428</v>
      </c>
      <c r="AI33" s="38">
        <v>12.11</v>
      </c>
      <c r="AJ33" s="38">
        <v>-7.512903137207033</v>
      </c>
      <c r="AK33" s="38">
        <v>5.5864529418945317</v>
      </c>
      <c r="AL33" s="38">
        <v>13.768571624755861</v>
      </c>
      <c r="AM33" s="38">
        <v>11.671612548828126</v>
      </c>
      <c r="AN33" s="38">
        <v>22.519999771118165</v>
      </c>
      <c r="AO33" s="38">
        <v>35.930967597961427</v>
      </c>
      <c r="AP33" s="38">
        <v>48.104000091552734</v>
      </c>
      <c r="AQ33" s="38">
        <v>60.126452941894527</v>
      </c>
      <c r="AR33" s="38">
        <v>58.274193725585931</v>
      </c>
      <c r="AS33" s="38">
        <v>43.202000045776366</v>
      </c>
      <c r="AT33" s="38">
        <v>29.294193553924561</v>
      </c>
      <c r="AU33" s="38">
        <v>12.266000366210939</v>
      </c>
      <c r="AV33" s="38">
        <v>4.3903219604492207</v>
      </c>
      <c r="AW33" s="38">
        <v>15.323870391845702</v>
      </c>
      <c r="AX33" s="38">
        <v>7.3721432495117192</v>
      </c>
      <c r="AY33" s="38">
        <v>3.6470968627929707</v>
      </c>
      <c r="AZ33" s="38">
        <v>21.818000183105468</v>
      </c>
      <c r="BA33" s="38">
        <v>40.849032058715821</v>
      </c>
      <c r="BB33" s="38">
        <v>49.91</v>
      </c>
      <c r="BC33" s="38">
        <v>54.993548431396484</v>
      </c>
      <c r="BD33" s="38">
        <v>52.926451568603511</v>
      </c>
      <c r="BE33" s="38">
        <v>50.09</v>
      </c>
      <c r="BF33" s="38">
        <v>23.627096862792968</v>
      </c>
      <c r="BG33" s="38">
        <v>0.7519989013671875</v>
      </c>
      <c r="BH33" s="38">
        <v>14.621290588378908</v>
      </c>
      <c r="BI33" s="38">
        <v>-0.19677490234374773</v>
      </c>
      <c r="BJ33" s="38">
        <v>-13.043448181152343</v>
      </c>
      <c r="BK33" s="38">
        <v>-0.77741882324218636</v>
      </c>
      <c r="BL33" s="38">
        <v>15.46999954223633</v>
      </c>
      <c r="BM33" s="38">
        <v>32.72</v>
      </c>
      <c r="BN33" s="38">
        <v>44.930000457763668</v>
      </c>
      <c r="BO33" s="38">
        <v>56.224515686035154</v>
      </c>
      <c r="BP33" s="38">
        <v>58.663225097656252</v>
      </c>
      <c r="BQ33" s="38">
        <v>46.190000457763674</v>
      </c>
      <c r="BR33" s="38">
        <v>30.914193553924562</v>
      </c>
      <c r="BS33" s="38">
        <v>14.900000000000002</v>
      </c>
      <c r="BT33" s="38">
        <v>-5.9683874511718713</v>
      </c>
      <c r="BU33" s="38">
        <v>0.90645294189453196</v>
      </c>
      <c r="BV33" s="38">
        <v>-4.7971432495117199</v>
      </c>
      <c r="BW33" s="38">
        <v>19.09806411743164</v>
      </c>
      <c r="BX33" s="38">
        <v>23.641999816894533</v>
      </c>
      <c r="BY33" s="38">
        <v>31.326451611518859</v>
      </c>
      <c r="BZ33" s="38">
        <v>50.348000183105469</v>
      </c>
      <c r="CA33" s="38">
        <v>56.178065490722659</v>
      </c>
      <c r="CB33" s="38">
        <v>51.416773529052733</v>
      </c>
      <c r="CC33" s="38">
        <v>48.086000366210939</v>
      </c>
      <c r="CD33" s="38">
        <v>21.97225784301758</v>
      </c>
      <c r="CE33" s="38">
        <v>21.812000274658203</v>
      </c>
      <c r="CF33" s="38">
        <v>0.79032196044921932</v>
      </c>
      <c r="CG33" s="38">
        <v>2.8051623535156267</v>
      </c>
      <c r="CH33" s="38">
        <v>3.245000000000001</v>
      </c>
      <c r="CI33" s="38">
        <v>-4</v>
      </c>
      <c r="CJ33" s="38">
        <v>17.91199935913086</v>
      </c>
      <c r="CK33" s="38">
        <v>30.960645122528078</v>
      </c>
      <c r="CL33" s="38">
        <v>44.881999816894535</v>
      </c>
      <c r="CM33" s="38">
        <v>58.732903137207032</v>
      </c>
      <c r="CN33" s="38">
        <v>58.221934509277347</v>
      </c>
      <c r="CO33" s="38">
        <v>48.806000366210938</v>
      </c>
      <c r="CP33" s="38">
        <v>26.315483970642092</v>
      </c>
      <c r="CQ33" s="38">
        <v>19.795999450683595</v>
      </c>
      <c r="CR33" s="38">
        <v>-1.2941937255859344</v>
      </c>
      <c r="CS33" s="38">
        <v>9.4129031372070315</v>
      </c>
      <c r="CT33" s="38">
        <v>4.370000000000001</v>
      </c>
      <c r="CU33" s="38">
        <v>19.237418823242187</v>
      </c>
      <c r="CV33" s="38">
        <v>28.076000137329103</v>
      </c>
      <c r="CW33" s="38">
        <v>35.843871078491212</v>
      </c>
      <c r="CX33" s="38">
        <v>52.928000640869143</v>
      </c>
      <c r="CY33" s="38">
        <v>57.391612548828121</v>
      </c>
      <c r="CZ33" s="38">
        <v>56.683225097656248</v>
      </c>
      <c r="DA33" s="38">
        <v>49.358000183105467</v>
      </c>
      <c r="DB33" s="38">
        <v>28.458064460754393</v>
      </c>
      <c r="DC33" s="38">
        <v>13.076000366210938</v>
      </c>
      <c r="DD33" s="38">
        <v>8.721934509277343</v>
      </c>
      <c r="DE33" s="38">
        <v>8.9193560791015649</v>
      </c>
      <c r="DF33" s="38">
        <v>-8.1834481811523432</v>
      </c>
      <c r="DG33" s="38">
        <v>8.1529031372070335</v>
      </c>
      <c r="DH33" s="38">
        <v>20.059999542236326</v>
      </c>
      <c r="DI33" s="38">
        <v>36.871612892150878</v>
      </c>
      <c r="DJ33" s="38">
        <v>44.797999725341796</v>
      </c>
      <c r="DK33" s="38">
        <v>63.5</v>
      </c>
      <c r="DL33" s="38">
        <v>60.910321960449217</v>
      </c>
      <c r="DM33" s="38">
        <v>45.163999633789061</v>
      </c>
      <c r="DN33" s="38">
        <v>27.134193382263184</v>
      </c>
      <c r="DO33" s="38">
        <v>10.820000457763673</v>
      </c>
      <c r="DP33" s="38">
        <v>0.71483764648437642</v>
      </c>
      <c r="DQ33" s="38">
        <v>5.8129031372070337</v>
      </c>
      <c r="DR33" s="38">
        <v>7.5650000000000013</v>
      </c>
      <c r="DS33" s="38">
        <v>8.2922592163085938</v>
      </c>
      <c r="DT33" s="38">
        <v>25.435999908447265</v>
      </c>
      <c r="DU33" s="38">
        <v>46.655484313964841</v>
      </c>
      <c r="DV33" s="38">
        <v>55.897999267578129</v>
      </c>
      <c r="DW33" s="38">
        <v>56.584515686035154</v>
      </c>
      <c r="DX33" s="38">
        <v>50.708387451171873</v>
      </c>
      <c r="DY33" s="38">
        <v>51.751999359130863</v>
      </c>
      <c r="DZ33" s="38">
        <v>35.361935539245607</v>
      </c>
      <c r="EA33" s="38">
        <v>6.6860003662109371</v>
      </c>
      <c r="EB33" s="38">
        <v>16.351612548828125</v>
      </c>
      <c r="EC33" s="38">
        <v>-5.7941937255859344</v>
      </c>
      <c r="ED33" s="38">
        <v>11.107143249511719</v>
      </c>
      <c r="EE33" s="38">
        <v>13.349678039550781</v>
      </c>
      <c r="EF33" s="38">
        <v>18.57800018310547</v>
      </c>
      <c r="EG33" s="38">
        <v>36.552258186340332</v>
      </c>
      <c r="EH33" s="38">
        <v>50.534000091552734</v>
      </c>
      <c r="EI33" s="38">
        <v>59.708387451171873</v>
      </c>
      <c r="EJ33" s="38">
        <v>55.510321960449218</v>
      </c>
      <c r="EK33" s="38">
        <v>41.438000183105473</v>
      </c>
      <c r="EL33" s="38">
        <v>20.543871078491211</v>
      </c>
      <c r="EM33" s="38">
        <v>19.081999359130862</v>
      </c>
      <c r="EN33" s="38">
        <v>4.355484313964844</v>
      </c>
      <c r="EO33" s="38">
        <v>-6.9090313720703094</v>
      </c>
      <c r="EP33" s="38">
        <v>-11.682143249511718</v>
      </c>
      <c r="EQ33" s="38">
        <v>0.92387176513672031</v>
      </c>
      <c r="ER33" s="38">
        <v>19.405999908447264</v>
      </c>
      <c r="ES33" s="38">
        <v>34.485161323547366</v>
      </c>
      <c r="ET33" s="38">
        <v>54.470000457763675</v>
      </c>
      <c r="EU33" s="38">
        <v>61.688387451171877</v>
      </c>
      <c r="EV33" s="38">
        <v>53.809032745361328</v>
      </c>
      <c r="EW33" s="38">
        <v>46.370000457763673</v>
      </c>
      <c r="EX33" s="38">
        <v>27.325806617736816</v>
      </c>
      <c r="EY33" s="38">
        <v>11.947999725341798</v>
      </c>
      <c r="EZ33" s="38">
        <v>6.6838717651367183</v>
      </c>
      <c r="FA33" s="38">
        <v>2.7470968627929686</v>
      </c>
      <c r="FB33" s="38">
        <v>-1.6599999999999966</v>
      </c>
      <c r="FC33" s="38">
        <v>-4.0870968627929685</v>
      </c>
      <c r="FD33" s="38">
        <v>16.400000457763674</v>
      </c>
      <c r="FE33" s="38">
        <v>41.487742156982421</v>
      </c>
      <c r="FF33" s="38">
        <v>49.303999633789061</v>
      </c>
      <c r="FG33" s="38">
        <v>64.341934509277337</v>
      </c>
      <c r="FH33" s="38">
        <v>59.894193725585936</v>
      </c>
      <c r="FI33" s="38">
        <v>45.877999725341795</v>
      </c>
      <c r="FJ33" s="38">
        <v>33.254193553924559</v>
      </c>
      <c r="FK33" s="38">
        <v>13.514000549316407</v>
      </c>
      <c r="FL33" s="38">
        <v>6.7767749023437496</v>
      </c>
      <c r="FM33" s="38">
        <v>-3.2277407836914023</v>
      </c>
      <c r="FN33" s="38">
        <v>11.177856750488282</v>
      </c>
      <c r="FO33" s="38">
        <v>3.8212905883789077</v>
      </c>
      <c r="FP33" s="38">
        <v>20.629999771118165</v>
      </c>
      <c r="FQ33" s="38">
        <v>37.945806274414061</v>
      </c>
      <c r="FR33" s="38">
        <v>48.055999450683593</v>
      </c>
      <c r="FS33" s="38">
        <v>54.482581176757812</v>
      </c>
      <c r="FT33" s="38">
        <v>53.390967254638667</v>
      </c>
      <c r="FU33" s="38">
        <v>47.93</v>
      </c>
      <c r="FV33" s="38">
        <v>26.292258186340334</v>
      </c>
      <c r="FW33" s="38">
        <v>11.21</v>
      </c>
      <c r="FX33" s="38">
        <v>8.3445156860351588</v>
      </c>
      <c r="FY33" s="38">
        <v>1.9632250976562524</v>
      </c>
      <c r="FZ33" s="38">
        <v>-11.72714324951172</v>
      </c>
      <c r="GA33" s="38">
        <v>7.264515686035157</v>
      </c>
      <c r="GB33" s="38">
        <v>21.349999771118163</v>
      </c>
      <c r="GC33" s="38">
        <v>37.458064460754393</v>
      </c>
      <c r="GD33" s="38">
        <v>45.740000457763671</v>
      </c>
      <c r="GE33" s="38">
        <v>59.011612548828126</v>
      </c>
      <c r="GF33" s="38">
        <v>60.230968627929684</v>
      </c>
      <c r="GG33" s="38">
        <v>53.306000366210938</v>
      </c>
      <c r="GH33" s="38">
        <v>25.647742156982421</v>
      </c>
      <c r="GI33" s="38">
        <v>8.9419989013671888</v>
      </c>
      <c r="GJ33" s="38">
        <v>-9.8993560791015582</v>
      </c>
      <c r="GK33" s="38">
        <v>-2.6354843139648452</v>
      </c>
      <c r="GL33" s="38">
        <v>3.1164297485351575</v>
      </c>
      <c r="GM33" s="38">
        <v>12.467096862792971</v>
      </c>
      <c r="GN33" s="38">
        <v>18.038000183105467</v>
      </c>
      <c r="GO33" s="38">
        <v>35.321290245056154</v>
      </c>
      <c r="GP33" s="38">
        <v>42.704000091552736</v>
      </c>
      <c r="GQ33" s="38">
        <v>55.870321960449218</v>
      </c>
      <c r="GR33" s="38">
        <v>56.317418823242186</v>
      </c>
      <c r="GS33" s="38">
        <v>41.9720002746582</v>
      </c>
      <c r="GT33" s="38">
        <v>24.881290588378906</v>
      </c>
      <c r="GU33" s="38">
        <v>3.787999267578126</v>
      </c>
      <c r="GV33" s="38">
        <v>0.76129058837890895</v>
      </c>
      <c r="GW33" s="38">
        <v>1.2258062744140652</v>
      </c>
      <c r="GX33" s="38">
        <v>-10.417929992675781</v>
      </c>
      <c r="GY33" s="38">
        <v>9.7787094116210938</v>
      </c>
      <c r="GZ33" s="38">
        <v>16.285999450683594</v>
      </c>
      <c r="HA33" s="38">
        <v>35.838064460754396</v>
      </c>
      <c r="HB33" s="38">
        <v>45.314000091552735</v>
      </c>
      <c r="HC33" s="38">
        <v>57.025806274414066</v>
      </c>
      <c r="HD33" s="38">
        <v>60.37612823486328</v>
      </c>
      <c r="HE33" s="38">
        <v>49.790000457763668</v>
      </c>
      <c r="HF33" s="38">
        <v>28.684516029357908</v>
      </c>
      <c r="HG33" s="38">
        <v>17.504000091552733</v>
      </c>
      <c r="HH33" s="38">
        <v>3.0838717651367205</v>
      </c>
      <c r="HI33" s="38">
        <v>19.463870391845703</v>
      </c>
      <c r="HJ33" s="38">
        <v>10.978571624755862</v>
      </c>
      <c r="HK33" s="38">
        <v>-3.2103219604492139</v>
      </c>
      <c r="HL33" s="38">
        <v>13.837999725341799</v>
      </c>
      <c r="HM33" s="38">
        <v>36.703225784301758</v>
      </c>
      <c r="HN33" s="38">
        <v>49.868000640869141</v>
      </c>
      <c r="HO33" s="38">
        <v>65.915484313964839</v>
      </c>
      <c r="HP33" s="38">
        <v>64.063225097656243</v>
      </c>
      <c r="HQ33" s="38">
        <v>48.127999725341795</v>
      </c>
      <c r="HR33" s="38">
        <v>28.249032402038573</v>
      </c>
      <c r="HS33" s="38">
        <v>8.2040005493164081</v>
      </c>
      <c r="HT33" s="38">
        <v>7.2993560791015639</v>
      </c>
      <c r="HU33" s="38">
        <v>18.540645294189453</v>
      </c>
      <c r="HV33" s="38">
        <v>6.8900000000000006</v>
      </c>
      <c r="HW33" s="38">
        <v>9.4245156860351571</v>
      </c>
      <c r="HX33" s="38">
        <v>25.1239998626709</v>
      </c>
      <c r="HY33" s="38">
        <v>43.816129608154299</v>
      </c>
      <c r="HZ33" s="38">
        <v>52.232000274658205</v>
      </c>
      <c r="IA33" s="38">
        <v>62.640643920898441</v>
      </c>
      <c r="IB33" s="38">
        <v>61.067096862792965</v>
      </c>
      <c r="IC33" s="38">
        <v>50.62400009155273</v>
      </c>
      <c r="ID33" s="38">
        <v>24.968386764526368</v>
      </c>
      <c r="IE33" s="38">
        <v>21.332000045776368</v>
      </c>
      <c r="IF33" s="38">
        <v>8.4780654907226563</v>
      </c>
      <c r="IG33" s="38">
        <v>17.187742156982424</v>
      </c>
      <c r="IH33" s="38">
        <v>-2.740000000000002</v>
      </c>
      <c r="II33" s="38">
        <v>17.083226470947267</v>
      </c>
      <c r="IJ33" s="38">
        <v>26.396000022888185</v>
      </c>
      <c r="IK33" s="38">
        <v>39.809677352905275</v>
      </c>
      <c r="IL33" s="38">
        <v>55.532000732421878</v>
      </c>
      <c r="IM33" s="38">
        <v>59.197418823242188</v>
      </c>
      <c r="IN33" s="38">
        <v>60.027740783691407</v>
      </c>
      <c r="IO33" s="38">
        <v>47.174000549316403</v>
      </c>
      <c r="IP33" s="38">
        <v>31.454193553924561</v>
      </c>
      <c r="IQ33" s="38">
        <v>23.515999679565432</v>
      </c>
      <c r="IR33" s="38">
        <v>-5.1090313720703122</v>
      </c>
      <c r="IS33" s="38">
        <v>2.3000000000000007</v>
      </c>
      <c r="IT33" s="38">
        <v>16.191035003662108</v>
      </c>
      <c r="IU33" s="38">
        <v>18.558064117431641</v>
      </c>
      <c r="IV33" s="38">
        <v>26.78</v>
      </c>
      <c r="IW33" s="38">
        <v>46.318709411621093</v>
      </c>
      <c r="IX33" s="38">
        <v>52.844000549316405</v>
      </c>
      <c r="IY33" s="38">
        <v>60.132259216308597</v>
      </c>
      <c r="IZ33" s="38">
        <v>55.202581176757811</v>
      </c>
      <c r="JA33" s="38">
        <v>44.378000640869139</v>
      </c>
      <c r="JB33" s="38">
        <v>33.06258066177368</v>
      </c>
      <c r="JC33" s="38">
        <v>16.075999908447265</v>
      </c>
      <c r="JD33" s="38">
        <v>-4.1393560791015602</v>
      </c>
      <c r="JE33" s="38">
        <v>22.628386764526368</v>
      </c>
      <c r="JF33" s="38">
        <v>9.7442851257324214</v>
      </c>
      <c r="JG33" s="38">
        <v>19.417418823242187</v>
      </c>
      <c r="JH33" s="38">
        <v>24.133999862670898</v>
      </c>
      <c r="JI33" s="38">
        <v>41.72</v>
      </c>
      <c r="JJ33" s="38">
        <v>55.010000457763667</v>
      </c>
      <c r="JK33" s="38">
        <v>56.12580627441406</v>
      </c>
      <c r="JL33" s="38">
        <v>56.950321960449216</v>
      </c>
      <c r="JM33" s="38">
        <v>46.681999816894532</v>
      </c>
      <c r="JN33" s="38">
        <v>29.02709686279297</v>
      </c>
      <c r="JO33" s="38">
        <v>13.735999908447265</v>
      </c>
      <c r="JP33" s="38">
        <v>5.1625811767578149</v>
      </c>
      <c r="JQ33" s="38">
        <v>5.8941937255859393</v>
      </c>
      <c r="JR33" s="38">
        <v>10.097856750488283</v>
      </c>
      <c r="JS33" s="38">
        <v>9.8890327453613303</v>
      </c>
      <c r="JT33" s="38">
        <v>14.905999908447267</v>
      </c>
      <c r="JU33" s="38">
        <v>33.457419338226316</v>
      </c>
      <c r="JV33" s="38">
        <v>53.599999999999994</v>
      </c>
      <c r="JW33" s="38">
        <v>61.79870941162109</v>
      </c>
      <c r="JX33" s="38">
        <v>58.1812905883789</v>
      </c>
      <c r="JY33" s="38">
        <v>47.462000274658202</v>
      </c>
      <c r="JZ33" s="38">
        <v>25.746451568603515</v>
      </c>
      <c r="KA33" s="38">
        <v>17.161999816894532</v>
      </c>
      <c r="KB33" s="38">
        <v>12.740000000000002</v>
      </c>
      <c r="KC33" s="38">
        <v>0.65096862792968935</v>
      </c>
      <c r="KD33" s="38">
        <v>4.9614297485351564</v>
      </c>
      <c r="KE33" s="38">
        <v>15.190321960449218</v>
      </c>
      <c r="KF33" s="38">
        <v>30.704000034332275</v>
      </c>
      <c r="KG33" s="38">
        <v>46.051612548828125</v>
      </c>
      <c r="KH33" s="38">
        <v>47.58199981689453</v>
      </c>
      <c r="KI33" s="38">
        <v>59.261290588378905</v>
      </c>
      <c r="KJ33" s="38">
        <v>51.573548431396489</v>
      </c>
      <c r="KK33" s="38">
        <v>43.106000137329104</v>
      </c>
      <c r="KL33" s="38">
        <v>22.982580490112305</v>
      </c>
      <c r="KM33" s="38">
        <v>20.719999771118164</v>
      </c>
      <c r="KN33" s="38">
        <v>16.990321960449219</v>
      </c>
      <c r="KO33" s="38">
        <v>2.863225097656251</v>
      </c>
      <c r="KP33" s="38">
        <v>-15.830347290039057</v>
      </c>
      <c r="KQ33" s="38">
        <v>14.452903137207031</v>
      </c>
      <c r="KR33" s="38">
        <v>9.0320002746582055</v>
      </c>
      <c r="KS33" s="38">
        <v>30.856129007339476</v>
      </c>
      <c r="KT33" s="38">
        <v>48.14599945068359</v>
      </c>
      <c r="KU33" s="38">
        <v>55.527740783691407</v>
      </c>
      <c r="KV33" s="38">
        <v>51.004515686035155</v>
      </c>
      <c r="KW33" s="38">
        <v>49.60400054931641</v>
      </c>
      <c r="KX33" s="38">
        <v>31.767741942405699</v>
      </c>
      <c r="KY33" s="38">
        <v>11.965999450683594</v>
      </c>
      <c r="KZ33" s="38">
        <v>10.934193725585938</v>
      </c>
      <c r="LA33" s="38">
        <v>22.192903137207033</v>
      </c>
      <c r="LB33" s="38">
        <v>-0.42571350097656335</v>
      </c>
      <c r="LC33" s="38">
        <v>4.2741937255859384</v>
      </c>
      <c r="LD33" s="38">
        <v>3.73399871826172</v>
      </c>
      <c r="LE33" s="38">
        <v>33.3645161151886</v>
      </c>
      <c r="LF33" s="38">
        <v>44.834000549316407</v>
      </c>
      <c r="LG33" s="38">
        <v>59.830321960449218</v>
      </c>
      <c r="LH33" s="38">
        <v>57.931612548828127</v>
      </c>
      <c r="LI33" s="38">
        <v>44.06</v>
      </c>
      <c r="LJ33" s="38">
        <v>24.904516372680664</v>
      </c>
      <c r="LK33" s="38">
        <v>16.040000457763675</v>
      </c>
      <c r="LL33" s="38">
        <v>18.877418823242188</v>
      </c>
      <c r="LM33" s="38">
        <v>3.7225811767578136</v>
      </c>
      <c r="LN33" s="38">
        <v>12.67571487426758</v>
      </c>
      <c r="LO33" s="38">
        <v>1.8993560791015653</v>
      </c>
      <c r="LP33" s="38">
        <v>12.325999450683593</v>
      </c>
      <c r="LQ33" s="38">
        <v>36.134193382263184</v>
      </c>
      <c r="LR33" s="38">
        <v>49.610000457763675</v>
      </c>
      <c r="LS33" s="38">
        <v>58.105806274414064</v>
      </c>
      <c r="LT33" s="38">
        <v>54.778709411621094</v>
      </c>
      <c r="LU33" s="38">
        <v>45.14</v>
      </c>
      <c r="LV33" s="38">
        <v>26.553548431396486</v>
      </c>
      <c r="LW33" s="38">
        <v>14.40800064086914</v>
      </c>
      <c r="LX33" s="38">
        <v>16.51419372558594</v>
      </c>
      <c r="LY33" s="38">
        <v>4.4309686279296869</v>
      </c>
      <c r="LZ33" s="38">
        <v>6.8578567504882813</v>
      </c>
      <c r="MA33" s="38">
        <v>12.05483901977539</v>
      </c>
      <c r="MB33" s="38">
        <v>15.8</v>
      </c>
      <c r="MC33" s="38">
        <v>37.922580490112303</v>
      </c>
      <c r="MD33" s="38">
        <v>54.728000640869141</v>
      </c>
      <c r="ME33" s="38">
        <v>61.51419372558594</v>
      </c>
      <c r="MF33" s="38">
        <v>57.966452941894531</v>
      </c>
      <c r="MG33" s="38">
        <v>42.127999954223633</v>
      </c>
      <c r="MH33" s="38">
        <v>34.421290245056156</v>
      </c>
      <c r="MI33" s="38">
        <v>10.304000091552734</v>
      </c>
      <c r="MJ33" s="38">
        <v>4.9187094116210943</v>
      </c>
      <c r="MK33" s="38">
        <v>13.692257843017579</v>
      </c>
      <c r="ML33" s="38">
        <v>8.2896554565429703</v>
      </c>
      <c r="MM33" s="38">
        <v>6.4980654907226558</v>
      </c>
      <c r="MN33" s="38">
        <v>25.868000183105469</v>
      </c>
      <c r="MO33" s="38">
        <v>38.77032264709473</v>
      </c>
      <c r="MP33" s="38">
        <v>50.365999908447264</v>
      </c>
      <c r="MQ33" s="38">
        <v>56.712259216308595</v>
      </c>
      <c r="MR33" s="38">
        <v>56.572903137207035</v>
      </c>
      <c r="MS33" s="38">
        <v>46.699999542236327</v>
      </c>
      <c r="MT33" s="38">
        <v>23.545806274414062</v>
      </c>
      <c r="MU33" s="38">
        <v>6.721999816894531</v>
      </c>
      <c r="MV33" s="38">
        <v>10.643870391845702</v>
      </c>
      <c r="MW33" s="38">
        <v>-14.289031372070312</v>
      </c>
      <c r="MX33" s="38">
        <v>24.658571624755858</v>
      </c>
      <c r="MY33" s="38">
        <v>12.803870391845702</v>
      </c>
      <c r="MZ33" s="38">
        <v>27.793999977111817</v>
      </c>
      <c r="NA33" s="38">
        <v>34.746451568603518</v>
      </c>
      <c r="NB33" s="38">
        <v>50.40800064086914</v>
      </c>
      <c r="NC33" s="38">
        <v>58.634193725585938</v>
      </c>
      <c r="ND33" s="38">
        <v>57.75741882324219</v>
      </c>
      <c r="NE33" s="38">
        <v>49.634000091552736</v>
      </c>
      <c r="NF33" s="38">
        <v>27.709032402038574</v>
      </c>
      <c r="NG33" s="38">
        <v>5.4199990844726571</v>
      </c>
      <c r="NH33" s="38">
        <v>11.270967254638673</v>
      </c>
      <c r="NI33" s="38">
        <v>-1.1025811767578091</v>
      </c>
      <c r="NJ33" s="38">
        <v>-17.223572998046876</v>
      </c>
      <c r="NK33" s="38">
        <v>10.481290588378908</v>
      </c>
      <c r="NL33" s="38">
        <v>25.309999771118164</v>
      </c>
      <c r="NM33" s="38">
        <v>45.052903137207032</v>
      </c>
      <c r="NN33" s="38">
        <v>51.686000366210934</v>
      </c>
      <c r="NO33" s="38">
        <v>63.900643920898432</v>
      </c>
      <c r="NP33" s="38">
        <v>61.473547058105467</v>
      </c>
      <c r="NQ33" s="38">
        <v>44.33</v>
      </c>
      <c r="NR33" s="38">
        <v>28.45225818634033</v>
      </c>
      <c r="NS33" s="38">
        <v>9.0739996337890645</v>
      </c>
      <c r="NT33" s="38">
        <v>-0.38838745117187301</v>
      </c>
      <c r="NU33" s="38">
        <v>5.0058062744140628</v>
      </c>
      <c r="NV33" s="38">
        <v>4.3507135009765641</v>
      </c>
      <c r="NW33" s="38">
        <v>5.876774902343751</v>
      </c>
      <c r="NX33" s="38">
        <v>22.622000274658205</v>
      </c>
      <c r="NY33" s="38">
        <v>37.614838676452635</v>
      </c>
      <c r="NZ33" s="38">
        <v>56.641998901367188</v>
      </c>
      <c r="OA33" s="38">
        <v>59.325162353515623</v>
      </c>
      <c r="OB33" s="38">
        <v>57.287096862792964</v>
      </c>
      <c r="OC33" s="38">
        <v>51.44</v>
      </c>
      <c r="OD33" s="38">
        <v>33.06258066177368</v>
      </c>
      <c r="OE33" s="38">
        <v>12.824000091552737</v>
      </c>
      <c r="OF33" s="38">
        <v>1.7716125488281271</v>
      </c>
      <c r="OG33" s="38">
        <v>6.8116125488281263</v>
      </c>
      <c r="OH33" s="38">
        <v>-1.8648263549804653</v>
      </c>
      <c r="OI33" s="38">
        <v>3.4264529418945315</v>
      </c>
      <c r="OJ33" s="38">
        <v>18.505999908447265</v>
      </c>
      <c r="OK33" s="38">
        <v>29.456774215698243</v>
      </c>
      <c r="OL33" s="38">
        <v>50.516000366210932</v>
      </c>
      <c r="OM33" s="38">
        <v>62.803225097656252</v>
      </c>
      <c r="ON33" s="38">
        <v>54.018064117431635</v>
      </c>
      <c r="OO33" s="38">
        <v>37.111999931335447</v>
      </c>
      <c r="OP33" s="38">
        <v>24.085806274414061</v>
      </c>
      <c r="OQ33" s="38">
        <v>12.949999542236331</v>
      </c>
      <c r="OR33" s="38">
        <v>4.9709686279296896</v>
      </c>
      <c r="OS33" s="38">
        <v>-3.1812905883789071</v>
      </c>
      <c r="OT33" s="38">
        <v>10.747143249511719</v>
      </c>
      <c r="OU33" s="38">
        <v>9.4883874511718744</v>
      </c>
      <c r="OV33" s="38">
        <v>26.660000114440919</v>
      </c>
      <c r="OW33" s="38">
        <v>40.355483627319337</v>
      </c>
      <c r="OX33" s="38">
        <v>52.592000274658204</v>
      </c>
      <c r="OY33" s="38">
        <v>63.941290588378905</v>
      </c>
      <c r="OZ33" s="38">
        <v>53.710321960449221</v>
      </c>
      <c r="PA33" s="38">
        <v>41.947999954223633</v>
      </c>
      <c r="PB33" s="38">
        <v>32.156774194240569</v>
      </c>
      <c r="PC33" s="38">
        <v>17.402000274658203</v>
      </c>
      <c r="PD33" s="38">
        <v>15.898709411621095</v>
      </c>
      <c r="PE33" s="38">
        <v>7.6012905883789088</v>
      </c>
      <c r="PF33" s="38">
        <v>7.8092864990234396</v>
      </c>
      <c r="PG33" s="38">
        <v>-0.40580627441406136</v>
      </c>
      <c r="PH33" s="38">
        <v>18.979999542236328</v>
      </c>
      <c r="PI33" s="38">
        <v>39.258064804077151</v>
      </c>
      <c r="PJ33" s="38">
        <v>49.334000549316407</v>
      </c>
      <c r="PK33" s="38">
        <v>61.281934509277342</v>
      </c>
      <c r="PL33" s="38">
        <v>54.598709411621094</v>
      </c>
      <c r="PM33" s="38">
        <v>44.551999359130861</v>
      </c>
      <c r="PN33" s="38">
        <v>23.040645294189453</v>
      </c>
      <c r="PO33" s="38">
        <v>8.5039987182617196</v>
      </c>
      <c r="PP33" s="38">
        <v>4.0535470581054689</v>
      </c>
      <c r="PQ33" s="38">
        <v>6.2600000000000016</v>
      </c>
      <c r="PR33" s="38">
        <v>9.6092851257324234</v>
      </c>
      <c r="PS33" s="38">
        <v>1.6787094116210959</v>
      </c>
      <c r="PT33" s="38">
        <v>22.802000274658205</v>
      </c>
      <c r="PU33" s="38">
        <v>42.074193725585936</v>
      </c>
      <c r="PV33" s="38">
        <v>50.293999633789063</v>
      </c>
      <c r="PW33" s="38">
        <v>60.527096862792966</v>
      </c>
      <c r="PX33" s="38">
        <v>54.784515686035157</v>
      </c>
      <c r="PY33" s="38">
        <v>52.928000640869143</v>
      </c>
      <c r="PZ33" s="38">
        <v>30.623870992660521</v>
      </c>
      <c r="QA33" s="38">
        <v>12.560000000000002</v>
      </c>
      <c r="QB33" s="38">
        <v>6.6954843139648439</v>
      </c>
      <c r="QC33" s="38">
        <v>1.3593560791015626</v>
      </c>
      <c r="QD33" s="38">
        <v>4.7020700073242203</v>
      </c>
      <c r="QE33" s="38">
        <v>15.318064117431643</v>
      </c>
      <c r="QF33" s="38">
        <v>20.552000274658205</v>
      </c>
      <c r="QG33" s="38">
        <v>40.616774215698243</v>
      </c>
      <c r="QH33" s="38">
        <v>51.158000183105472</v>
      </c>
      <c r="QI33" s="38">
        <v>58.878065490722655</v>
      </c>
      <c r="QJ33" s="38">
        <v>53.669678039550782</v>
      </c>
      <c r="QK33" s="38">
        <v>43.729999542236328</v>
      </c>
      <c r="QL33" s="38">
        <v>22.338064804077149</v>
      </c>
      <c r="QM33" s="38">
        <v>17.701999816894531</v>
      </c>
      <c r="QN33" s="38">
        <v>4.756128234863283</v>
      </c>
      <c r="QO33" s="38">
        <v>3.7806439208984379</v>
      </c>
      <c r="QP33" s="38">
        <v>11.46071487426758</v>
      </c>
      <c r="QQ33" s="38">
        <v>4.529678039550781</v>
      </c>
      <c r="QR33" s="38">
        <v>26.132000274658203</v>
      </c>
      <c r="QS33" s="38">
        <v>43.990321960449222</v>
      </c>
      <c r="QT33" s="38">
        <v>52.568000640869144</v>
      </c>
      <c r="QU33" s="38">
        <v>58.425162353515624</v>
      </c>
      <c r="QV33" s="38">
        <v>57.710968627929688</v>
      </c>
      <c r="QW33" s="38">
        <v>51.211999359130857</v>
      </c>
      <c r="QX33" s="38">
        <v>24.190322647094728</v>
      </c>
      <c r="QY33" s="38">
        <v>20.21</v>
      </c>
      <c r="QZ33" s="38">
        <v>3.9954843139648446</v>
      </c>
      <c r="RA33" s="38">
        <v>0.70322509765625085</v>
      </c>
      <c r="RB33" s="38">
        <v>4.3764297485351555</v>
      </c>
      <c r="RC33" s="38">
        <v>19.185160980224609</v>
      </c>
      <c r="RD33" s="38">
        <v>29.546000022888183</v>
      </c>
      <c r="RE33" s="38">
        <v>40.245160980224611</v>
      </c>
      <c r="RF33" s="38">
        <v>52.316000366210936</v>
      </c>
      <c r="RG33" s="38">
        <v>60.817418823242186</v>
      </c>
      <c r="RH33" s="38">
        <v>52.043870391845701</v>
      </c>
      <c r="RI33" s="38">
        <v>47.515999450683594</v>
      </c>
      <c r="RJ33" s="38">
        <v>32.522580661773681</v>
      </c>
      <c r="RK33" s="38">
        <v>18.073999633789064</v>
      </c>
      <c r="RL33" s="38">
        <v>7.223871765136721</v>
      </c>
      <c r="RM33" s="38">
        <v>-6.496774902343752</v>
      </c>
      <c r="RN33" s="38">
        <v>-2.6757135009765634</v>
      </c>
      <c r="RO33" s="38">
        <v>2.0967749023437499</v>
      </c>
      <c r="RP33" s="38">
        <v>19.171999359130858</v>
      </c>
      <c r="RQ33" s="38">
        <v>34.62451620101929</v>
      </c>
      <c r="RR33" s="38">
        <v>51.901999816894531</v>
      </c>
      <c r="RS33" s="38">
        <v>56.927096862792965</v>
      </c>
      <c r="RT33" s="38">
        <v>57.484515686035152</v>
      </c>
      <c r="RU33" s="38">
        <v>48.115999908447264</v>
      </c>
      <c r="RV33" s="38">
        <v>24.538709411621095</v>
      </c>
      <c r="RW33" s="38">
        <v>7.6640005493164054</v>
      </c>
      <c r="RX33" s="38">
        <v>-5.0393560791015588</v>
      </c>
      <c r="RY33" s="38">
        <v>0.51161254882812557</v>
      </c>
      <c r="RZ33" s="38">
        <v>16.824137268066409</v>
      </c>
      <c r="SA33" s="38">
        <v>13.262581176757813</v>
      </c>
      <c r="SB33" s="38">
        <v>19.519999542236327</v>
      </c>
      <c r="SC33" s="38">
        <v>31.32064516544342</v>
      </c>
      <c r="SD33" s="38">
        <v>50.426000366210936</v>
      </c>
      <c r="SE33" s="38">
        <v>54.633548431396484</v>
      </c>
      <c r="SF33" s="38">
        <v>51.381935882568357</v>
      </c>
      <c r="SG33" s="38">
        <v>42.566000137329098</v>
      </c>
      <c r="SH33" s="38">
        <v>28.266451568603514</v>
      </c>
      <c r="SI33" s="38">
        <v>18.938000183105469</v>
      </c>
      <c r="SJ33" s="38">
        <v>19.034193725585936</v>
      </c>
      <c r="SK33" s="38">
        <v>14.894193725585939</v>
      </c>
      <c r="SL33" s="38">
        <v>19.419285125732422</v>
      </c>
      <c r="SM33" s="38">
        <v>8.141290588378908</v>
      </c>
      <c r="SN33" s="38">
        <v>22.532000274658202</v>
      </c>
      <c r="SO33" s="38">
        <v>27.68</v>
      </c>
      <c r="SP33" s="38">
        <v>49.099999999999994</v>
      </c>
      <c r="SQ33" s="38">
        <v>58.721290588378906</v>
      </c>
      <c r="SR33" s="38">
        <v>54.418709411621094</v>
      </c>
      <c r="SS33" s="38">
        <v>48.565999908447267</v>
      </c>
      <c r="ST33" s="38">
        <v>22.61096794128418</v>
      </c>
      <c r="SU33" s="38">
        <v>11.761999816894534</v>
      </c>
      <c r="SV33" s="38">
        <v>0.52322509765625114</v>
      </c>
      <c r="SW33" s="38">
        <v>0.82516235351562628</v>
      </c>
      <c r="SX33" s="38">
        <v>7.9957135009765636</v>
      </c>
      <c r="SY33" s="38">
        <v>18.720645294189453</v>
      </c>
      <c r="SZ33" s="38">
        <v>20.16199935913086</v>
      </c>
      <c r="TA33" s="38">
        <v>44.065806274414058</v>
      </c>
      <c r="TB33" s="38">
        <v>49.98800018310547</v>
      </c>
      <c r="TC33" s="38">
        <v>57.432259216308594</v>
      </c>
      <c r="TD33" s="38">
        <v>55.31290313720703</v>
      </c>
      <c r="TE33" s="38">
        <v>47.32999954223633</v>
      </c>
      <c r="TF33" s="38">
        <v>35.385161323547365</v>
      </c>
      <c r="TG33" s="38">
        <v>25.142000274658201</v>
      </c>
      <c r="TH33" s="38">
        <v>15.585160980224611</v>
      </c>
      <c r="TI33" s="38">
        <v>11.863226470947268</v>
      </c>
      <c r="TJ33" s="38">
        <v>13.344285125732423</v>
      </c>
      <c r="TK33" s="38">
        <v>6.5851623535156243</v>
      </c>
      <c r="TL33" s="38">
        <v>27.896000137329104</v>
      </c>
      <c r="TM33" s="38">
        <v>37.812257843017576</v>
      </c>
      <c r="TN33" s="38">
        <v>56.330000915527343</v>
      </c>
      <c r="TO33" s="38">
        <v>55.214193725585936</v>
      </c>
      <c r="TP33" s="38">
        <v>55.504515686035155</v>
      </c>
      <c r="TQ33" s="38">
        <v>45.41</v>
      </c>
      <c r="TR33" s="38">
        <v>34.583870906829837</v>
      </c>
      <c r="TS33" s="38">
        <v>18.541999359130863</v>
      </c>
      <c r="TT33" s="38">
        <v>5.8651623535156254</v>
      </c>
      <c r="TU33" s="38">
        <v>4.593547058105468</v>
      </c>
      <c r="TV33" s="38">
        <v>3.7834481811523446</v>
      </c>
      <c r="TW33" s="38">
        <v>9.598709411621094</v>
      </c>
      <c r="TX33" s="38">
        <v>30.937999982833862</v>
      </c>
      <c r="TY33" s="38">
        <v>44.919354705810548</v>
      </c>
      <c r="TZ33" s="38">
        <v>59.258000183105466</v>
      </c>
      <c r="UA33" s="38">
        <v>65.183871765136715</v>
      </c>
      <c r="UB33" s="38">
        <v>63.505806274414063</v>
      </c>
      <c r="UC33" s="38">
        <v>43.766000366210939</v>
      </c>
      <c r="UD33" s="38">
        <v>31.425161280632018</v>
      </c>
      <c r="UE33" s="38">
        <v>17.617999725341797</v>
      </c>
      <c r="UF33" s="38">
        <v>8.8090313720703151</v>
      </c>
      <c r="UG33" s="38">
        <v>6.3819345092773432</v>
      </c>
      <c r="UH33" s="38">
        <v>2.9428567504882821</v>
      </c>
      <c r="UI33" s="38">
        <v>15.962581176757812</v>
      </c>
      <c r="UJ33" s="38">
        <v>16.676000366210936</v>
      </c>
      <c r="UK33" s="38">
        <v>40.663225784301758</v>
      </c>
      <c r="UL33" s="38">
        <v>52.754000549316402</v>
      </c>
      <c r="UM33" s="38">
        <v>61.792903137207034</v>
      </c>
      <c r="UN33" s="38">
        <v>60.132259216308597</v>
      </c>
      <c r="UO33" s="38">
        <v>48.379999999999995</v>
      </c>
      <c r="UP33" s="38">
        <v>30.002580661773681</v>
      </c>
      <c r="UQ33" s="38">
        <v>5.6539996337890628</v>
      </c>
      <c r="UR33" s="38">
        <v>7.6419345092773447</v>
      </c>
      <c r="US33" s="38">
        <v>-9.2838717651367162</v>
      </c>
      <c r="UT33" s="38">
        <v>13.414999999999999</v>
      </c>
      <c r="UU33" s="38">
        <v>5.7664529418945314</v>
      </c>
      <c r="UV33" s="38">
        <v>15.338000183105468</v>
      </c>
      <c r="UW33" s="38">
        <v>36.180645294189453</v>
      </c>
      <c r="UX33" s="38">
        <v>49.225999450683588</v>
      </c>
      <c r="UY33" s="38">
        <v>57.263871765136713</v>
      </c>
      <c r="UZ33" s="38">
        <v>52.357418823242185</v>
      </c>
      <c r="VA33" s="38">
        <v>50.299999542236328</v>
      </c>
      <c r="VB33" s="38">
        <v>35.901935539245606</v>
      </c>
      <c r="VC33" s="38">
        <v>15.500000457763672</v>
      </c>
      <c r="VD33" s="38">
        <v>8.6987094116210955</v>
      </c>
      <c r="VE33" s="38">
        <v>6.9683874511718749</v>
      </c>
      <c r="VF33" s="38">
        <v>7.8221432495117185</v>
      </c>
      <c r="VG33" s="38">
        <v>-2.3509686279296886</v>
      </c>
      <c r="VH33" s="38">
        <v>25.13599967956543</v>
      </c>
      <c r="VI33" s="38">
        <v>32.255483863353732</v>
      </c>
      <c r="VJ33" s="38">
        <v>52.490000457763671</v>
      </c>
      <c r="VK33" s="38">
        <v>61.461934509277341</v>
      </c>
      <c r="VL33" s="38">
        <v>62.25741882324219</v>
      </c>
      <c r="VM33" s="38">
        <v>50.659999542236328</v>
      </c>
      <c r="VN33" s="38">
        <v>27.790322647094726</v>
      </c>
      <c r="VO33" s="38">
        <v>21.295999908447264</v>
      </c>
      <c r="VP33" s="38">
        <v>13.715484313964843</v>
      </c>
      <c r="VQ33" s="38">
        <v>8.7740783691408808E-2</v>
      </c>
      <c r="VR33" s="38">
        <v>-2.0510336303710943</v>
      </c>
      <c r="VS33" s="38">
        <v>8.2574188232421868</v>
      </c>
      <c r="VT33" s="38">
        <v>20.438000640869141</v>
      </c>
      <c r="VU33" s="38">
        <v>39.681935195922854</v>
      </c>
      <c r="VV33" s="38">
        <v>48.33800064086914</v>
      </c>
      <c r="VW33" s="38">
        <v>58.28</v>
      </c>
      <c r="VX33" s="38">
        <v>55.823871765136715</v>
      </c>
      <c r="VY33" s="38">
        <v>48.937999725341797</v>
      </c>
      <c r="VZ33" s="38">
        <v>24.44</v>
      </c>
      <c r="WA33" s="38">
        <v>11.791999359130859</v>
      </c>
      <c r="WB33" s="38">
        <v>10.974839019775391</v>
      </c>
      <c r="WC33" s="38">
        <v>-1.404515686035154</v>
      </c>
      <c r="WD33" s="38">
        <v>4.5050000000000026</v>
      </c>
      <c r="WE33" s="38">
        <v>8.0948376464843754</v>
      </c>
      <c r="WF33" s="38">
        <v>19.658000183105472</v>
      </c>
      <c r="WG33" s="38">
        <v>36.947096862792968</v>
      </c>
      <c r="WH33" s="38">
        <v>52.868000183105465</v>
      </c>
      <c r="WI33" s="38">
        <v>65.979356079101564</v>
      </c>
      <c r="WJ33" s="38">
        <v>54.035484313964844</v>
      </c>
      <c r="WK33" s="38">
        <v>45.805999450683593</v>
      </c>
      <c r="WL33" s="38">
        <v>32.894193553924559</v>
      </c>
      <c r="WM33" s="38">
        <v>7.3219989013671878</v>
      </c>
      <c r="WN33" s="38">
        <v>16.003226470947268</v>
      </c>
      <c r="WO33" s="38">
        <v>-1.9677407836914043</v>
      </c>
      <c r="WP33" s="38">
        <v>7.7964297485351572</v>
      </c>
      <c r="WQ33" s="38">
        <v>3.1187094116210936</v>
      </c>
      <c r="WR33" s="38">
        <v>22.136000137329102</v>
      </c>
      <c r="WS33" s="38">
        <v>35.605806617736818</v>
      </c>
      <c r="WT33" s="38">
        <v>51.968000183105467</v>
      </c>
      <c r="WU33" s="38">
        <v>55.516128234863281</v>
      </c>
      <c r="WV33" s="38">
        <v>58.628387451171875</v>
      </c>
      <c r="WW33" s="38">
        <v>51.956000366210937</v>
      </c>
      <c r="WX33" s="38">
        <v>31.250967769622804</v>
      </c>
      <c r="WY33" s="38">
        <v>19.634000549316404</v>
      </c>
      <c r="WZ33" s="38">
        <v>2.2245156860351578</v>
      </c>
      <c r="XA33" s="38">
        <v>10.388387451171877</v>
      </c>
      <c r="XB33" s="38">
        <v>10.93357162475586</v>
      </c>
      <c r="XC33" s="38">
        <v>11.3</v>
      </c>
      <c r="XD33" s="38">
        <v>21.703999862670898</v>
      </c>
      <c r="XE33" s="38">
        <v>39.380000000000003</v>
      </c>
      <c r="XF33" s="38">
        <v>57.14599945068359</v>
      </c>
      <c r="XG33" s="38">
        <v>57.769031372070316</v>
      </c>
      <c r="XH33" s="38">
        <v>54.970321960449219</v>
      </c>
      <c r="XI33" s="38">
        <v>49.489999542236326</v>
      </c>
      <c r="XJ33" s="38">
        <v>29.776129093170166</v>
      </c>
      <c r="XK33" s="38">
        <v>6.1340005493164078</v>
      </c>
      <c r="XL33" s="38">
        <v>9.5</v>
      </c>
      <c r="XM33" s="38">
        <v>-16.030968627929688</v>
      </c>
      <c r="XN33" s="38">
        <v>8.9724131774902354</v>
      </c>
      <c r="XO33" s="38">
        <v>-0.93999999999999773</v>
      </c>
      <c r="XP33" s="38">
        <v>21.529999771118163</v>
      </c>
      <c r="XQ33" s="38">
        <v>32.41806450366974</v>
      </c>
      <c r="XR33" s="38">
        <v>49.0279997253418</v>
      </c>
      <c r="XS33" s="38">
        <v>58.901290588378906</v>
      </c>
      <c r="XT33" s="38">
        <v>54.56967803955078</v>
      </c>
      <c r="XU33" s="38">
        <v>44.521999816894528</v>
      </c>
      <c r="XV33" s="38">
        <v>32.127741931676866</v>
      </c>
      <c r="XW33" s="38">
        <v>8.5880001831054713</v>
      </c>
      <c r="XX33" s="38">
        <v>2.0154843139648442</v>
      </c>
      <c r="XY33" s="38">
        <v>13.837418823242189</v>
      </c>
      <c r="XZ33" s="38">
        <v>0.43571350097656492</v>
      </c>
      <c r="YA33" s="38">
        <v>8.7858062744140639</v>
      </c>
      <c r="YB33" s="38">
        <v>18.200000457763672</v>
      </c>
      <c r="YC33" s="38">
        <v>32.429677438735965</v>
      </c>
      <c r="YD33" s="38">
        <v>57.488001098632807</v>
      </c>
      <c r="YE33" s="38">
        <v>60.863871765136722</v>
      </c>
      <c r="YF33" s="38">
        <v>59</v>
      </c>
      <c r="YG33" s="38">
        <v>43.723999633789063</v>
      </c>
      <c r="YH33" s="38">
        <v>37.330322647094725</v>
      </c>
      <c r="YI33" s="38">
        <v>17.89999954223633</v>
      </c>
      <c r="YJ33" s="38">
        <v>10.986451568603517</v>
      </c>
      <c r="YK33" s="38">
        <v>19.254839019775389</v>
      </c>
      <c r="YL33" s="38">
        <v>11.73071487426758</v>
      </c>
      <c r="YM33" s="38">
        <v>16.467742156982425</v>
      </c>
      <c r="YN33" s="38">
        <v>29.096000022888184</v>
      </c>
      <c r="YO33" s="38">
        <v>41.394839019775389</v>
      </c>
      <c r="YP33" s="38">
        <v>48.961999359130857</v>
      </c>
      <c r="YQ33" s="38">
        <v>58.070968627929688</v>
      </c>
      <c r="YR33" s="38">
        <v>63.383871765136718</v>
      </c>
      <c r="YS33" s="38">
        <v>50.528000183105469</v>
      </c>
      <c r="YT33" s="38">
        <v>30.93741933822632</v>
      </c>
      <c r="YU33" s="38">
        <v>23.258000183105469</v>
      </c>
      <c r="YV33" s="38">
        <v>13.442581176757813</v>
      </c>
      <c r="YW33" s="38">
        <v>9.9529031372070307</v>
      </c>
      <c r="YX33" s="38">
        <v>17.272143249511721</v>
      </c>
      <c r="YY33" s="38">
        <v>6.852259216308596</v>
      </c>
      <c r="YZ33" s="38">
        <v>24.319999771118162</v>
      </c>
      <c r="ZA33" s="38">
        <v>47.079354705810545</v>
      </c>
      <c r="ZB33" s="38">
        <v>56.666001281738282</v>
      </c>
      <c r="ZC33" s="38">
        <v>63.546452941894529</v>
      </c>
      <c r="ZD33" s="38">
        <v>54.854193725585937</v>
      </c>
      <c r="ZE33" s="38">
        <v>45.793999633789063</v>
      </c>
      <c r="ZF33" s="38">
        <v>34.043870906829831</v>
      </c>
      <c r="ZG33" s="38">
        <v>20.72599967956543</v>
      </c>
      <c r="ZH33" s="38">
        <v>7.8277407836914072</v>
      </c>
      <c r="ZI33" s="38">
        <v>19.765806274414061</v>
      </c>
      <c r="ZJ33" s="38">
        <v>17.140689086914065</v>
      </c>
      <c r="ZK33" s="38">
        <v>12.141935882568362</v>
      </c>
      <c r="ZL33" s="38">
        <v>33.128000040054324</v>
      </c>
      <c r="ZM33" s="38">
        <v>46.864515686035155</v>
      </c>
      <c r="ZN33" s="38">
        <v>57.266000366210932</v>
      </c>
      <c r="ZO33" s="38">
        <v>61.578065490722651</v>
      </c>
      <c r="ZP33" s="38">
        <v>62.042581176757807</v>
      </c>
      <c r="ZQ33" s="38">
        <v>49.256000366210941</v>
      </c>
      <c r="ZR33" s="38">
        <v>39.153548431396487</v>
      </c>
      <c r="ZS33" s="38">
        <v>15.475999450683595</v>
      </c>
      <c r="ZT33" s="38">
        <v>11.764515686035157</v>
      </c>
      <c r="ZU33" s="38">
        <v>7.8567749023437514</v>
      </c>
      <c r="ZV33" s="38">
        <v>10.265000000000001</v>
      </c>
      <c r="ZW33" s="38">
        <v>1.0690313720703131</v>
      </c>
      <c r="ZX33" s="38">
        <v>33.338000011444095</v>
      </c>
      <c r="ZY33" s="38">
        <v>40.471613235473633</v>
      </c>
      <c r="ZZ33" s="38">
        <v>57.206001281738281</v>
      </c>
      <c r="AAA33" s="38">
        <v>62.042581176757807</v>
      </c>
      <c r="AAB33" s="38">
        <v>54.662581176757811</v>
      </c>
      <c r="AAC33" s="38">
        <v>48.037999725341791</v>
      </c>
      <c r="AAD33" s="38">
        <v>33.358709669113161</v>
      </c>
      <c r="AAE33" s="38">
        <v>23.323999862670899</v>
      </c>
      <c r="AAF33" s="38">
        <v>23.452903137207031</v>
      </c>
      <c r="AAG33" s="38">
        <v>6.4980654907226558</v>
      </c>
      <c r="AAH33" s="38">
        <v>18.622143249511719</v>
      </c>
      <c r="AAI33" s="38">
        <v>19.394193725585936</v>
      </c>
      <c r="AAJ33" s="38">
        <v>28.831999931335449</v>
      </c>
      <c r="AAK33" s="38">
        <v>40.36709686279297</v>
      </c>
      <c r="AAL33" s="38">
        <v>58.838001098632816</v>
      </c>
      <c r="AAM33" s="38">
        <v>63.261934509277339</v>
      </c>
      <c r="AAN33" s="38">
        <v>58.001290588378907</v>
      </c>
      <c r="AAO33" s="38">
        <v>53.281999359130857</v>
      </c>
      <c r="AAP33" s="38">
        <v>37.777419509887693</v>
      </c>
      <c r="AAQ33" s="38">
        <v>22.304000320434568</v>
      </c>
      <c r="AAR33" s="38">
        <v>8.884515686035158</v>
      </c>
      <c r="AAS33" s="38">
        <v>9.8135484313964838</v>
      </c>
      <c r="AAT33" s="38">
        <v>24.10571418762207</v>
      </c>
      <c r="AAU33" s="38">
        <v>28.88774181365967</v>
      </c>
      <c r="AAV33" s="38">
        <v>31.693999991416931</v>
      </c>
      <c r="AAW33" s="38">
        <v>49.14645156860351</v>
      </c>
      <c r="AAX33" s="38">
        <v>61.681998901367187</v>
      </c>
      <c r="AAY33" s="38">
        <v>67.970968627929693</v>
      </c>
      <c r="AAZ33" s="38">
        <v>61.618709411621097</v>
      </c>
    </row>
    <row r="34" spans="2:728" x14ac:dyDescent="0.25">
      <c r="B34" s="37">
        <v>43695</v>
      </c>
      <c r="C34" s="35">
        <v>69.080001831054688</v>
      </c>
      <c r="D34" s="35">
        <v>63.231235504150391</v>
      </c>
      <c r="E34" s="3">
        <v>5.8487663269042969</v>
      </c>
      <c r="F34" s="40">
        <v>0.87005650997161865</v>
      </c>
      <c r="H34" t="s">
        <v>526</v>
      </c>
      <c r="I34" t="s">
        <v>527</v>
      </c>
      <c r="J34" s="38">
        <v>64.510002136230469</v>
      </c>
      <c r="K34" s="38">
        <v>165.44000244140625</v>
      </c>
      <c r="L34" s="18"/>
      <c r="M34" s="38">
        <v>13.616773529052736</v>
      </c>
      <c r="N34" s="38">
        <v>18.413103637695315</v>
      </c>
      <c r="O34" s="38">
        <v>20.44516098022461</v>
      </c>
      <c r="P34" s="38">
        <v>19.26800064086914</v>
      </c>
      <c r="Q34" s="38">
        <v>46.905160980224608</v>
      </c>
      <c r="R34" s="38">
        <v>48.33800064086914</v>
      </c>
      <c r="S34" s="38">
        <v>61.554837646484373</v>
      </c>
      <c r="T34" s="38">
        <v>56.584515686035154</v>
      </c>
      <c r="U34" s="38">
        <v>45.104000549316403</v>
      </c>
      <c r="V34" s="38">
        <v>33.045161323547362</v>
      </c>
      <c r="W34" s="38">
        <v>19.063999633789063</v>
      </c>
      <c r="X34" s="38">
        <v>25.37483901977539</v>
      </c>
      <c r="Y34" s="38">
        <v>20.102581176757813</v>
      </c>
      <c r="Z34" s="38">
        <v>5.5014297485351555</v>
      </c>
      <c r="AA34" s="38">
        <v>9.2445156860351574</v>
      </c>
      <c r="AB34" s="38">
        <v>25.345999908447265</v>
      </c>
      <c r="AC34" s="38">
        <v>45.650967254638672</v>
      </c>
      <c r="AD34" s="38">
        <v>48.385999908447261</v>
      </c>
      <c r="AE34" s="38">
        <v>52.369032745361324</v>
      </c>
      <c r="AF34" s="38">
        <v>54.772903137207031</v>
      </c>
      <c r="AG34" s="38">
        <v>47.431999359130856</v>
      </c>
      <c r="AH34" s="38">
        <v>31.192903223037721</v>
      </c>
      <c r="AI34" s="38">
        <v>22.339999771118165</v>
      </c>
      <c r="AJ34" s="38">
        <v>2.4277407836914087</v>
      </c>
      <c r="AK34" s="38">
        <v>11.050321960449221</v>
      </c>
      <c r="AL34" s="38">
        <v>22.337857437133792</v>
      </c>
      <c r="AM34" s="38">
        <v>21.258064804077151</v>
      </c>
      <c r="AN34" s="38">
        <v>26.972000160217284</v>
      </c>
      <c r="AO34" s="38">
        <v>36.767096862792968</v>
      </c>
      <c r="AP34" s="38">
        <v>48.043999633789063</v>
      </c>
      <c r="AQ34" s="38">
        <v>58.297418823242182</v>
      </c>
      <c r="AR34" s="38">
        <v>56.207096862792966</v>
      </c>
      <c r="AS34" s="38">
        <v>44.335999908447263</v>
      </c>
      <c r="AT34" s="38">
        <v>33.579354877471921</v>
      </c>
      <c r="AU34" s="38">
        <v>22.262000274658206</v>
      </c>
      <c r="AV34" s="38">
        <v>9.3083874511718747</v>
      </c>
      <c r="AW34" s="38">
        <v>25.113548431396485</v>
      </c>
      <c r="AX34" s="38">
        <v>18.98857162475586</v>
      </c>
      <c r="AY34" s="38">
        <v>16.705806274414066</v>
      </c>
      <c r="AZ34" s="38">
        <v>25.669999771118164</v>
      </c>
      <c r="BA34" s="38">
        <v>43.525806274414066</v>
      </c>
      <c r="BB34" s="38">
        <v>48.931999816894532</v>
      </c>
      <c r="BC34" s="38">
        <v>53.013548431396487</v>
      </c>
      <c r="BD34" s="38">
        <v>50.238064117431641</v>
      </c>
      <c r="BE34" s="38">
        <v>50.485999450683593</v>
      </c>
      <c r="BF34" s="38">
        <v>32.023225805759431</v>
      </c>
      <c r="BG34" s="38">
        <v>12.475999908447267</v>
      </c>
      <c r="BH34" s="38">
        <v>23.185806274414063</v>
      </c>
      <c r="BI34" s="38">
        <v>10.481290588378908</v>
      </c>
      <c r="BJ34" s="38">
        <v>1.9958627319335953</v>
      </c>
      <c r="BK34" s="38">
        <v>10.039999999999999</v>
      </c>
      <c r="BL34" s="38">
        <v>23.11400032043457</v>
      </c>
      <c r="BM34" s="38">
        <v>34.252903308868412</v>
      </c>
      <c r="BN34" s="38">
        <v>56.174000549316403</v>
      </c>
      <c r="BO34" s="38">
        <v>59.464515686035156</v>
      </c>
      <c r="BP34" s="38">
        <v>57.594837646484379</v>
      </c>
      <c r="BQ34" s="38">
        <v>47.587999725341795</v>
      </c>
      <c r="BR34" s="38">
        <v>35.843871078491212</v>
      </c>
      <c r="BS34" s="38">
        <v>21.314000320434573</v>
      </c>
      <c r="BT34" s="38">
        <v>4.7503219604492202</v>
      </c>
      <c r="BU34" s="38">
        <v>10.080645294189456</v>
      </c>
      <c r="BV34" s="38">
        <v>3.4185702514648462</v>
      </c>
      <c r="BW34" s="38">
        <v>26.640645294189454</v>
      </c>
      <c r="BX34" s="38">
        <v>27.362000045776369</v>
      </c>
      <c r="BY34" s="38">
        <v>33.109032230377196</v>
      </c>
      <c r="BZ34" s="38">
        <v>50.864000549316401</v>
      </c>
      <c r="CA34" s="38">
        <v>50.987096862792967</v>
      </c>
      <c r="CB34" s="38">
        <v>50.098709411621094</v>
      </c>
      <c r="CC34" s="38">
        <v>47.77399963378906</v>
      </c>
      <c r="CD34" s="38">
        <v>29.3</v>
      </c>
      <c r="CE34" s="38">
        <v>27.301999931335448</v>
      </c>
      <c r="CF34" s="38">
        <v>8.2574188232421868</v>
      </c>
      <c r="CG34" s="38">
        <v>14.406451568603515</v>
      </c>
      <c r="CH34" s="38">
        <v>16.108571624755861</v>
      </c>
      <c r="CI34" s="38">
        <v>7.3690313720703138</v>
      </c>
      <c r="CJ34" s="38">
        <v>24.212000045776367</v>
      </c>
      <c r="CK34" s="38">
        <v>35.205161323547365</v>
      </c>
      <c r="CL34" s="38">
        <v>50.185999908447265</v>
      </c>
      <c r="CM34" s="38">
        <v>54.668387451171874</v>
      </c>
      <c r="CN34" s="38">
        <v>56.601934509277342</v>
      </c>
      <c r="CO34" s="38">
        <v>48.841999816894528</v>
      </c>
      <c r="CP34" s="38">
        <v>31.680645165443419</v>
      </c>
      <c r="CQ34" s="38">
        <v>25.495999679565429</v>
      </c>
      <c r="CR34" s="38">
        <v>11.120000000000001</v>
      </c>
      <c r="CS34" s="38">
        <v>19.899354705810545</v>
      </c>
      <c r="CT34" s="38">
        <v>14.315000000000001</v>
      </c>
      <c r="CU34" s="38">
        <v>24.892903137207032</v>
      </c>
      <c r="CV34" s="38">
        <v>29.323999977111818</v>
      </c>
      <c r="CW34" s="38">
        <v>36.383871078491211</v>
      </c>
      <c r="CX34" s="38">
        <v>55.766001281738284</v>
      </c>
      <c r="CY34" s="38">
        <v>52.421290588378909</v>
      </c>
      <c r="CZ34" s="38">
        <v>56.845806274414059</v>
      </c>
      <c r="DA34" s="38">
        <v>52.729999542236328</v>
      </c>
      <c r="DB34" s="38">
        <v>33.631612892150876</v>
      </c>
      <c r="DC34" s="38">
        <v>22.165999679565431</v>
      </c>
      <c r="DD34" s="38">
        <v>17.344515686035159</v>
      </c>
      <c r="DE34" s="38">
        <v>17.060000000000002</v>
      </c>
      <c r="DF34" s="38">
        <v>7.9172409057617195</v>
      </c>
      <c r="DG34" s="38">
        <v>19.069032745361326</v>
      </c>
      <c r="DH34" s="38">
        <v>23.329999771118164</v>
      </c>
      <c r="DI34" s="38">
        <v>35.692903137207033</v>
      </c>
      <c r="DJ34" s="38">
        <v>52.087999725341795</v>
      </c>
      <c r="DK34" s="38">
        <v>61.554837646484373</v>
      </c>
      <c r="DL34" s="38">
        <v>58.779356079101561</v>
      </c>
      <c r="DM34" s="38">
        <v>47.875999450683594</v>
      </c>
      <c r="DN34" s="38">
        <v>33.933548431396481</v>
      </c>
      <c r="DO34" s="38">
        <v>21.380000000000003</v>
      </c>
      <c r="DP34" s="38">
        <v>7.5722592163085949</v>
      </c>
      <c r="DQ34" s="38">
        <v>17.060000000000002</v>
      </c>
      <c r="DR34" s="38">
        <v>14.006428375244141</v>
      </c>
      <c r="DS34" s="38">
        <v>17.43741882324219</v>
      </c>
      <c r="DT34" s="38">
        <v>30.074000034332276</v>
      </c>
      <c r="DU34" s="38">
        <v>51.573548431396489</v>
      </c>
      <c r="DV34" s="38">
        <v>54.302000274658198</v>
      </c>
      <c r="DW34" s="38">
        <v>56.212903137207029</v>
      </c>
      <c r="DX34" s="38">
        <v>53.030967254638668</v>
      </c>
      <c r="DY34" s="38">
        <v>54.194000549316407</v>
      </c>
      <c r="DZ34" s="38">
        <v>39.188386764526371</v>
      </c>
      <c r="EA34" s="38">
        <v>16.255999908447265</v>
      </c>
      <c r="EB34" s="38">
        <v>22.436774215698243</v>
      </c>
      <c r="EC34" s="38">
        <v>4.5877407836914088</v>
      </c>
      <c r="ED34" s="38">
        <v>21.380000000000003</v>
      </c>
      <c r="EE34" s="38">
        <v>19.969032745361329</v>
      </c>
      <c r="EF34" s="38">
        <v>22.237999954223632</v>
      </c>
      <c r="EG34" s="38">
        <v>44.495484313964845</v>
      </c>
      <c r="EH34" s="38">
        <v>53.977999725341796</v>
      </c>
      <c r="EI34" s="38">
        <v>55.440643920898438</v>
      </c>
      <c r="EJ34" s="38">
        <v>54.511612548828126</v>
      </c>
      <c r="EK34" s="38">
        <v>45.572000274658201</v>
      </c>
      <c r="EL34" s="38">
        <v>28.725161323547365</v>
      </c>
      <c r="EM34" s="38">
        <v>28.796000137329102</v>
      </c>
      <c r="EN34" s="38">
        <v>13.018709411621096</v>
      </c>
      <c r="EO34" s="38">
        <v>3.786452941894531</v>
      </c>
      <c r="EP34" s="38">
        <v>-1.1457135009765622</v>
      </c>
      <c r="EQ34" s="38">
        <v>6.5387094116210953</v>
      </c>
      <c r="ER34" s="38">
        <v>21.284000091552734</v>
      </c>
      <c r="ES34" s="38">
        <v>34.45032264709473</v>
      </c>
      <c r="ET34" s="38">
        <v>55.610000915527344</v>
      </c>
      <c r="EU34" s="38">
        <v>57.060643920898436</v>
      </c>
      <c r="EV34" s="38">
        <v>55.754193725585935</v>
      </c>
      <c r="EW34" s="38">
        <v>47.55800018310547</v>
      </c>
      <c r="EX34" s="38">
        <v>33.863870906829831</v>
      </c>
      <c r="EY34" s="38">
        <v>22.772000045776366</v>
      </c>
      <c r="EZ34" s="38">
        <v>16.48516098022461</v>
      </c>
      <c r="FA34" s="38">
        <v>10.382581176757814</v>
      </c>
      <c r="FB34" s="38">
        <v>13.062759094238281</v>
      </c>
      <c r="FC34" s="38">
        <v>3.1709686279296889</v>
      </c>
      <c r="FD34" s="38">
        <v>20.94199981689453</v>
      </c>
      <c r="FE34" s="38">
        <v>40.680645294189453</v>
      </c>
      <c r="FF34" s="38">
        <v>53.2220002746582</v>
      </c>
      <c r="FG34" s="38">
        <v>63.343225097656244</v>
      </c>
      <c r="FH34" s="38">
        <v>59.592259216308591</v>
      </c>
      <c r="FI34" s="38">
        <v>48.061999359130859</v>
      </c>
      <c r="FJ34" s="38">
        <v>36.738064460754394</v>
      </c>
      <c r="FK34" s="38">
        <v>25.652000045776369</v>
      </c>
      <c r="FL34" s="38">
        <v>16.90903274536133</v>
      </c>
      <c r="FM34" s="38">
        <v>3.0722592163085949</v>
      </c>
      <c r="FN34" s="38">
        <v>18.17214324951172</v>
      </c>
      <c r="FO34" s="38">
        <v>9.6858062744140625</v>
      </c>
      <c r="FP34" s="38">
        <v>24.87800018310547</v>
      </c>
      <c r="FQ34" s="38">
        <v>41.772257843017577</v>
      </c>
      <c r="FR34" s="38">
        <v>49.285999908447266</v>
      </c>
      <c r="FS34" s="38">
        <v>50.580645294189452</v>
      </c>
      <c r="FT34" s="38">
        <v>50.749032745361326</v>
      </c>
      <c r="FU34" s="38">
        <v>48.235999450683593</v>
      </c>
      <c r="FV34" s="38">
        <v>31.547096776962281</v>
      </c>
      <c r="FW34" s="38">
        <v>23.132000045776365</v>
      </c>
      <c r="FX34" s="38">
        <v>15.428387451171876</v>
      </c>
      <c r="FY34" s="38">
        <v>11.497418823242189</v>
      </c>
      <c r="FZ34" s="38">
        <v>-1.7885702514648401</v>
      </c>
      <c r="GA34" s="38">
        <v>17.565160980224611</v>
      </c>
      <c r="GB34" s="38">
        <v>28.297999839782715</v>
      </c>
      <c r="GC34" s="38">
        <v>45.92967803955078</v>
      </c>
      <c r="GD34" s="38">
        <v>49.46</v>
      </c>
      <c r="GE34" s="38">
        <v>58.396128234863284</v>
      </c>
      <c r="GF34" s="38">
        <v>57.350968627929689</v>
      </c>
      <c r="GG34" s="38">
        <v>52.099999542236333</v>
      </c>
      <c r="GH34" s="38">
        <v>31.442580661773682</v>
      </c>
      <c r="GI34" s="38">
        <v>17.179999542236331</v>
      </c>
      <c r="GJ34" s="38">
        <v>1.7600000000000016</v>
      </c>
      <c r="GK34" s="38">
        <v>7.1483874511718746</v>
      </c>
      <c r="GL34" s="38">
        <v>9.8985716247558599</v>
      </c>
      <c r="GM34" s="38">
        <v>15.120645294189455</v>
      </c>
      <c r="GN34" s="38">
        <v>21.866000137329102</v>
      </c>
      <c r="GO34" s="38">
        <v>40.291613235473633</v>
      </c>
      <c r="GP34" s="38">
        <v>49.340000457763672</v>
      </c>
      <c r="GQ34" s="38">
        <v>59.853547058105462</v>
      </c>
      <c r="GR34" s="38">
        <v>55.765806274414061</v>
      </c>
      <c r="GS34" s="38">
        <v>43.574000549316409</v>
      </c>
      <c r="GT34" s="38">
        <v>31.3845161151886</v>
      </c>
      <c r="GU34" s="38">
        <v>15.553999633789061</v>
      </c>
      <c r="GV34" s="38">
        <v>10.974839019775391</v>
      </c>
      <c r="GW34" s="38">
        <v>8.6638717651367188</v>
      </c>
      <c r="GX34" s="38">
        <v>-2.1131036376953105</v>
      </c>
      <c r="GY34" s="38">
        <v>12.612257843017577</v>
      </c>
      <c r="GZ34" s="38">
        <v>20.401999816894531</v>
      </c>
      <c r="HA34" s="38">
        <v>40.442580490112306</v>
      </c>
      <c r="HB34" s="38">
        <v>48.487999725341794</v>
      </c>
      <c r="HC34" s="38">
        <v>55.684515686035155</v>
      </c>
      <c r="HD34" s="38">
        <v>57.803871765136719</v>
      </c>
      <c r="HE34" s="38">
        <v>51.506000366210941</v>
      </c>
      <c r="HF34" s="38">
        <v>34.223870906829831</v>
      </c>
      <c r="HG34" s="38">
        <v>23.492000045776365</v>
      </c>
      <c r="HH34" s="38">
        <v>17.512903137207033</v>
      </c>
      <c r="HI34" s="38">
        <v>30.403225784301757</v>
      </c>
      <c r="HJ34" s="38">
        <v>24.01571418762207</v>
      </c>
      <c r="HK34" s="38">
        <v>7.125162353515627</v>
      </c>
      <c r="HL34" s="38">
        <v>19.429999542236331</v>
      </c>
      <c r="HM34" s="38">
        <v>37.725161323547361</v>
      </c>
      <c r="HN34" s="38">
        <v>52.879999999999995</v>
      </c>
      <c r="HO34" s="38">
        <v>65.166452941894534</v>
      </c>
      <c r="HP34" s="38">
        <v>63.674193725585937</v>
      </c>
      <c r="HQ34" s="38">
        <v>50.311999359130859</v>
      </c>
      <c r="HR34" s="38">
        <v>32.644516115188601</v>
      </c>
      <c r="HS34" s="38">
        <v>18.374000549316406</v>
      </c>
      <c r="HT34" s="38">
        <v>16.520000000000003</v>
      </c>
      <c r="HU34" s="38">
        <v>28.324516029357909</v>
      </c>
      <c r="HV34" s="38">
        <v>19.399999999999999</v>
      </c>
      <c r="HW34" s="38">
        <v>19.771612548828124</v>
      </c>
      <c r="HX34" s="38">
        <v>31.094000005722044</v>
      </c>
      <c r="HY34" s="38">
        <v>50.412257843017578</v>
      </c>
      <c r="HZ34" s="38">
        <v>49.03999954223633</v>
      </c>
      <c r="IA34" s="38">
        <v>61.392259216308588</v>
      </c>
      <c r="IB34" s="38">
        <v>59.569031372070313</v>
      </c>
      <c r="IC34" s="38">
        <v>51.835999450683595</v>
      </c>
      <c r="ID34" s="38">
        <v>33.091612892150877</v>
      </c>
      <c r="IE34" s="38">
        <v>29.264000034332277</v>
      </c>
      <c r="IF34" s="38">
        <v>21.780645294189455</v>
      </c>
      <c r="IG34" s="38">
        <v>25.490967941284179</v>
      </c>
      <c r="IH34" s="38">
        <v>7.4685702514648433</v>
      </c>
      <c r="II34" s="38">
        <v>21.937419509887697</v>
      </c>
      <c r="IJ34" s="38">
        <v>30.998000011444091</v>
      </c>
      <c r="IK34" s="38">
        <v>48.188387451171877</v>
      </c>
      <c r="IL34" s="38">
        <v>53.918000640869138</v>
      </c>
      <c r="IM34" s="38">
        <v>55.417418823242187</v>
      </c>
      <c r="IN34" s="38">
        <v>57.037418823242191</v>
      </c>
      <c r="IO34" s="38">
        <v>51.038000640869143</v>
      </c>
      <c r="IP34" s="38">
        <v>39.82709686279297</v>
      </c>
      <c r="IQ34" s="38">
        <v>29.792000045776369</v>
      </c>
      <c r="IR34" s="38">
        <v>4.3264529418945337</v>
      </c>
      <c r="IS34" s="38">
        <v>9.8541937255859366</v>
      </c>
      <c r="IT34" s="38">
        <v>21.479310226440433</v>
      </c>
      <c r="IU34" s="38">
        <v>24.445806274414064</v>
      </c>
      <c r="IV34" s="38">
        <v>31.375999994277954</v>
      </c>
      <c r="IW34" s="38">
        <v>50.005806274414063</v>
      </c>
      <c r="IX34" s="38">
        <v>48.223999633789063</v>
      </c>
      <c r="IY34" s="38">
        <v>60.283225097656249</v>
      </c>
      <c r="IZ34" s="38">
        <v>56.392903137207028</v>
      </c>
      <c r="JA34" s="38">
        <v>49.579999542236322</v>
      </c>
      <c r="JB34" s="38">
        <v>37.330322647094725</v>
      </c>
      <c r="JC34" s="38">
        <v>27.68</v>
      </c>
      <c r="JD34" s="38">
        <v>10.748387451171876</v>
      </c>
      <c r="JE34" s="38">
        <v>26.855483970642091</v>
      </c>
      <c r="JF34" s="38">
        <v>16.410714874267576</v>
      </c>
      <c r="JG34" s="38">
        <v>28.138709754943847</v>
      </c>
      <c r="JH34" s="38">
        <v>31.039999971389772</v>
      </c>
      <c r="JI34" s="38">
        <v>50.638709411621093</v>
      </c>
      <c r="JJ34" s="38">
        <v>58.10600128173828</v>
      </c>
      <c r="JK34" s="38">
        <v>54.337418823242189</v>
      </c>
      <c r="JL34" s="38">
        <v>58.129031372070315</v>
      </c>
      <c r="JM34" s="38">
        <v>48.536000366210942</v>
      </c>
      <c r="JN34" s="38">
        <v>33.939354877471921</v>
      </c>
      <c r="JO34" s="38">
        <v>24.055999679565431</v>
      </c>
      <c r="JP34" s="38">
        <v>16.450321960449219</v>
      </c>
      <c r="JQ34" s="38">
        <v>18.116773529052736</v>
      </c>
      <c r="JR34" s="38">
        <v>17.99214324951172</v>
      </c>
      <c r="JS34" s="38">
        <v>18.906451568603515</v>
      </c>
      <c r="JT34" s="38">
        <v>21.925999908447267</v>
      </c>
      <c r="JU34" s="38">
        <v>39.188386764526371</v>
      </c>
      <c r="JV34" s="38">
        <v>56.804000549316406</v>
      </c>
      <c r="JW34" s="38">
        <v>62.32709686279297</v>
      </c>
      <c r="JX34" s="38">
        <v>60.463225097656249</v>
      </c>
      <c r="JY34" s="38">
        <v>50.389999542236325</v>
      </c>
      <c r="JZ34" s="38">
        <v>32.197419359683991</v>
      </c>
      <c r="KA34" s="38">
        <v>25.717999725341798</v>
      </c>
      <c r="KB34" s="38">
        <v>22.117419509887696</v>
      </c>
      <c r="KC34" s="38">
        <v>13.454193725585938</v>
      </c>
      <c r="KD34" s="38">
        <v>19.798571624755859</v>
      </c>
      <c r="KE34" s="38">
        <v>25.206451568603516</v>
      </c>
      <c r="KF34" s="38">
        <v>31.831999999284744</v>
      </c>
      <c r="KG34" s="38">
        <v>51.741935882568356</v>
      </c>
      <c r="KH34" s="38">
        <v>58.040000915527344</v>
      </c>
      <c r="KI34" s="38">
        <v>63.604515686035157</v>
      </c>
      <c r="KJ34" s="38">
        <v>54.128387451171875</v>
      </c>
      <c r="KK34" s="38">
        <v>46.963999633789058</v>
      </c>
      <c r="KL34" s="38">
        <v>32.638709669113162</v>
      </c>
      <c r="KM34" s="38">
        <v>28.016000022888186</v>
      </c>
      <c r="KN34" s="38">
        <v>26.26322578430176</v>
      </c>
      <c r="KO34" s="38">
        <v>10.713548431396486</v>
      </c>
      <c r="KP34" s="38">
        <v>-5.315862731933592</v>
      </c>
      <c r="KQ34" s="38">
        <v>26.414193382263186</v>
      </c>
      <c r="KR34" s="38">
        <v>20.204000091552736</v>
      </c>
      <c r="KS34" s="38">
        <v>37.876128921508787</v>
      </c>
      <c r="KT34" s="38">
        <v>57.92</v>
      </c>
      <c r="KU34" s="38">
        <v>56.218709411621091</v>
      </c>
      <c r="KV34" s="38">
        <v>49.959354705810547</v>
      </c>
      <c r="KW34" s="38">
        <v>51.326000366210934</v>
      </c>
      <c r="KX34" s="38">
        <v>35.286451568603518</v>
      </c>
      <c r="KY34" s="38">
        <v>21.404000320434569</v>
      </c>
      <c r="KZ34" s="38">
        <v>20.067742156982423</v>
      </c>
      <c r="LA34" s="38">
        <v>30.176774215698241</v>
      </c>
      <c r="LB34" s="38">
        <v>7.4942864990234384</v>
      </c>
      <c r="LC34" s="38">
        <v>13.883870391845704</v>
      </c>
      <c r="LD34" s="38">
        <v>10.699999542236331</v>
      </c>
      <c r="LE34" s="38">
        <v>37.231612892150878</v>
      </c>
      <c r="LF34" s="38">
        <v>47.84</v>
      </c>
      <c r="LG34" s="38">
        <v>58.936128234863276</v>
      </c>
      <c r="LH34" s="38">
        <v>56.404515686035154</v>
      </c>
      <c r="LI34" s="38">
        <v>46.4720002746582</v>
      </c>
      <c r="LJ34" s="38">
        <v>30.803870992660521</v>
      </c>
      <c r="LK34" s="38">
        <v>26.197999954223633</v>
      </c>
      <c r="LL34" s="38">
        <v>30.043225784301757</v>
      </c>
      <c r="LM34" s="38">
        <v>14.18</v>
      </c>
      <c r="LN34" s="38">
        <v>21.52785743713379</v>
      </c>
      <c r="LO34" s="38">
        <v>16.775484313964846</v>
      </c>
      <c r="LP34" s="38">
        <v>21.535999679565428</v>
      </c>
      <c r="LQ34" s="38">
        <v>40.105806274414064</v>
      </c>
      <c r="LR34" s="38">
        <v>59.485999450683593</v>
      </c>
      <c r="LS34" s="38">
        <v>58.988387451171874</v>
      </c>
      <c r="LT34" s="38">
        <v>53.408387451171876</v>
      </c>
      <c r="LU34" s="38">
        <v>46.004000549316402</v>
      </c>
      <c r="LV34" s="38">
        <v>34.932258186340334</v>
      </c>
      <c r="LW34" s="38">
        <v>26.222000274658203</v>
      </c>
      <c r="LX34" s="38">
        <v>25.868386764526367</v>
      </c>
      <c r="LY34" s="38">
        <v>13.610967254638673</v>
      </c>
      <c r="LZ34" s="38">
        <v>17.78</v>
      </c>
      <c r="MA34" s="38">
        <v>24.196128921508787</v>
      </c>
      <c r="MB34" s="38">
        <v>25.795999908447264</v>
      </c>
      <c r="MC34" s="38">
        <v>43.067096862792965</v>
      </c>
      <c r="MD34" s="38">
        <v>57.505999450683589</v>
      </c>
      <c r="ME34" s="38">
        <v>58.349678039550781</v>
      </c>
      <c r="MF34" s="38">
        <v>57.472903137207027</v>
      </c>
      <c r="MG34" s="38">
        <v>44.905999450683595</v>
      </c>
      <c r="MH34" s="38">
        <v>38.299999999999997</v>
      </c>
      <c r="MI34" s="38">
        <v>18.206000366210937</v>
      </c>
      <c r="MJ34" s="38">
        <v>11.375484313964844</v>
      </c>
      <c r="MK34" s="38">
        <v>20.601935195922852</v>
      </c>
      <c r="ML34" s="38">
        <v>15.886896362304689</v>
      </c>
      <c r="MM34" s="38">
        <v>15.869678039550781</v>
      </c>
      <c r="MN34" s="38">
        <v>30.008000011444093</v>
      </c>
      <c r="MO34" s="38">
        <v>50.528387451171874</v>
      </c>
      <c r="MP34" s="38">
        <v>54.47600036621094</v>
      </c>
      <c r="MQ34" s="38">
        <v>60.869678039550777</v>
      </c>
      <c r="MR34" s="38">
        <v>57.112903137207027</v>
      </c>
      <c r="MS34" s="38">
        <v>49.01</v>
      </c>
      <c r="MT34" s="38">
        <v>32.563225827217103</v>
      </c>
      <c r="MU34" s="38">
        <v>14.960000457763673</v>
      </c>
      <c r="MV34" s="38">
        <v>17.071612548828128</v>
      </c>
      <c r="MW34" s="38">
        <v>-6.4154843139648392</v>
      </c>
      <c r="MX34" s="38">
        <v>28.15571418762207</v>
      </c>
      <c r="MY34" s="38">
        <v>21.316128921508792</v>
      </c>
      <c r="MZ34" s="38">
        <v>30.38</v>
      </c>
      <c r="NA34" s="38">
        <v>36.32</v>
      </c>
      <c r="NB34" s="38">
        <v>54.098000640869138</v>
      </c>
      <c r="NC34" s="38">
        <v>53.599999999999994</v>
      </c>
      <c r="ND34" s="38">
        <v>54.877418823242188</v>
      </c>
      <c r="NE34" s="38">
        <v>51.361999816894532</v>
      </c>
      <c r="NF34" s="38">
        <v>35.536128921508791</v>
      </c>
      <c r="NG34" s="38">
        <v>17.306000366210938</v>
      </c>
      <c r="NH34" s="38">
        <v>19.963226470947266</v>
      </c>
      <c r="NI34" s="38">
        <v>9.4709672546386727</v>
      </c>
      <c r="NJ34" s="38">
        <v>-6.9635702514648443</v>
      </c>
      <c r="NK34" s="38">
        <v>19.893548431396486</v>
      </c>
      <c r="NL34" s="38">
        <v>32.876000022888185</v>
      </c>
      <c r="NM34" s="38">
        <v>45.581290588378906</v>
      </c>
      <c r="NN34" s="38">
        <v>54.775999908447261</v>
      </c>
      <c r="NO34" s="38">
        <v>61.374837646484373</v>
      </c>
      <c r="NP34" s="38">
        <v>59.888387451171873</v>
      </c>
      <c r="NQ34" s="38">
        <v>46.699999542236327</v>
      </c>
      <c r="NR34" s="38">
        <v>35.077419509887697</v>
      </c>
      <c r="NS34" s="38">
        <v>21.404000320434569</v>
      </c>
      <c r="NT34" s="38">
        <v>12.345160980224609</v>
      </c>
      <c r="NU34" s="38">
        <v>15.509678039550781</v>
      </c>
      <c r="NV34" s="38">
        <v>14.88714324951172</v>
      </c>
      <c r="NW34" s="38">
        <v>17.030967254638675</v>
      </c>
      <c r="NX34" s="38">
        <v>31.915999999642374</v>
      </c>
      <c r="NY34" s="38">
        <v>44.640645294189454</v>
      </c>
      <c r="NZ34" s="38">
        <v>57.758001098632811</v>
      </c>
      <c r="OA34" s="38">
        <v>62.872903137207032</v>
      </c>
      <c r="OB34" s="38">
        <v>59.354193725585937</v>
      </c>
      <c r="OC34" s="38">
        <v>53.564000549316404</v>
      </c>
      <c r="OD34" s="38">
        <v>37.905160980224608</v>
      </c>
      <c r="OE34" s="38">
        <v>23.869999771118167</v>
      </c>
      <c r="OF34" s="38">
        <v>8.3445156860351588</v>
      </c>
      <c r="OG34" s="38">
        <v>16.194839019775394</v>
      </c>
      <c r="OH34" s="38">
        <v>7.6999999999999993</v>
      </c>
      <c r="OI34" s="38">
        <v>14.876773529052734</v>
      </c>
      <c r="OJ34" s="38">
        <v>27.470000114440918</v>
      </c>
      <c r="OK34" s="38">
        <v>32.749032230377196</v>
      </c>
      <c r="OL34" s="38">
        <v>55.904000549316407</v>
      </c>
      <c r="OM34" s="38">
        <v>58.93032196044922</v>
      </c>
      <c r="ON34" s="38">
        <v>53.013548431396487</v>
      </c>
      <c r="OO34" s="38">
        <v>40.532000274658202</v>
      </c>
      <c r="OP34" s="38">
        <v>29.990967769622802</v>
      </c>
      <c r="OQ34" s="38">
        <v>20.035999908447266</v>
      </c>
      <c r="OR34" s="38">
        <v>12.803870391845702</v>
      </c>
      <c r="OS34" s="38">
        <v>1.9806439208984372</v>
      </c>
      <c r="OT34" s="38">
        <v>22.38285743713379</v>
      </c>
      <c r="OU34" s="38">
        <v>22.00709686279297</v>
      </c>
      <c r="OV34" s="38">
        <v>34.387999954223631</v>
      </c>
      <c r="OW34" s="38">
        <v>47.276773529052733</v>
      </c>
      <c r="OX34" s="38">
        <v>60.181999816894532</v>
      </c>
      <c r="OY34" s="38">
        <v>61.996128234863278</v>
      </c>
      <c r="OZ34" s="38">
        <v>56.294193725585941</v>
      </c>
      <c r="PA34" s="38">
        <v>44.936000366210934</v>
      </c>
      <c r="PB34" s="38">
        <v>36.558064460754395</v>
      </c>
      <c r="PC34" s="38">
        <v>26.978000068664549</v>
      </c>
      <c r="PD34" s="38">
        <v>21.676128921508791</v>
      </c>
      <c r="PE34" s="38">
        <v>12.61806411743164</v>
      </c>
      <c r="PF34" s="38">
        <v>18.037143249511722</v>
      </c>
      <c r="PG34" s="38">
        <v>11.375484313964844</v>
      </c>
      <c r="PH34" s="38">
        <v>26.69</v>
      </c>
      <c r="PI34" s="38">
        <v>49.512257843017579</v>
      </c>
      <c r="PJ34" s="38">
        <v>55.423999633789066</v>
      </c>
      <c r="PK34" s="38">
        <v>56.880643920898436</v>
      </c>
      <c r="PL34" s="38">
        <v>52.218064117431638</v>
      </c>
      <c r="PM34" s="38">
        <v>48.464000091552734</v>
      </c>
      <c r="PN34" s="38">
        <v>30.292903308868407</v>
      </c>
      <c r="PO34" s="38">
        <v>16.633999633789063</v>
      </c>
      <c r="PP34" s="38">
        <v>11.59032196044922</v>
      </c>
      <c r="PQ34" s="38">
        <v>15.387742156982423</v>
      </c>
      <c r="PR34" s="38">
        <v>19.47714324951172</v>
      </c>
      <c r="PS34" s="38">
        <v>14.278709411621094</v>
      </c>
      <c r="PT34" s="38">
        <v>31.927999998927117</v>
      </c>
      <c r="PU34" s="38">
        <v>48.71677352905273</v>
      </c>
      <c r="PV34" s="38">
        <v>49.448000183105464</v>
      </c>
      <c r="PW34" s="38">
        <v>55.394193725585936</v>
      </c>
      <c r="PX34" s="38">
        <v>56.491612548828122</v>
      </c>
      <c r="PY34" s="38">
        <v>53.815999450683591</v>
      </c>
      <c r="PZ34" s="38">
        <v>35.930967597961427</v>
      </c>
      <c r="QA34" s="38">
        <v>22.777999954223631</v>
      </c>
      <c r="QB34" s="38">
        <v>21.188386764526367</v>
      </c>
      <c r="QC34" s="38">
        <v>12.246451568603515</v>
      </c>
      <c r="QD34" s="38">
        <v>12.938620452880858</v>
      </c>
      <c r="QE34" s="38">
        <v>25.363225784301758</v>
      </c>
      <c r="QF34" s="38">
        <v>29.33000005722046</v>
      </c>
      <c r="QG34" s="38">
        <v>44.547742156982423</v>
      </c>
      <c r="QH34" s="38">
        <v>49.880000457763671</v>
      </c>
      <c r="QI34" s="38">
        <v>58.28</v>
      </c>
      <c r="QJ34" s="38">
        <v>54.28516098022461</v>
      </c>
      <c r="QK34" s="38">
        <v>47.102000274658202</v>
      </c>
      <c r="QL34" s="38">
        <v>30.275483798980712</v>
      </c>
      <c r="QM34" s="38">
        <v>24.554000320434572</v>
      </c>
      <c r="QN34" s="38">
        <v>15.678064117431642</v>
      </c>
      <c r="QO34" s="38">
        <v>11.909678039550784</v>
      </c>
      <c r="QP34" s="38">
        <v>20.216428375244142</v>
      </c>
      <c r="QQ34" s="38">
        <v>13.703870391845705</v>
      </c>
      <c r="QR34" s="38">
        <v>33.35</v>
      </c>
      <c r="QS34" s="38">
        <v>46.487096862792967</v>
      </c>
      <c r="QT34" s="38">
        <v>55.49600128173828</v>
      </c>
      <c r="QU34" s="38">
        <v>57.542581176757807</v>
      </c>
      <c r="QV34" s="38">
        <v>56.050321960449217</v>
      </c>
      <c r="QW34" s="38">
        <v>52.964000091552734</v>
      </c>
      <c r="QX34" s="38">
        <v>33.358709669113161</v>
      </c>
      <c r="QY34" s="38">
        <v>27.584000091552735</v>
      </c>
      <c r="QZ34" s="38">
        <v>7.8219345092773445</v>
      </c>
      <c r="RA34" s="38">
        <v>11.236129608154297</v>
      </c>
      <c r="RB34" s="38">
        <v>17.818571624755862</v>
      </c>
      <c r="RC34" s="38">
        <v>27.447741813659668</v>
      </c>
      <c r="RD34" s="38">
        <v>31.178000011444091</v>
      </c>
      <c r="RE34" s="38">
        <v>40.494839019775391</v>
      </c>
      <c r="RF34" s="38">
        <v>53.005999450683589</v>
      </c>
      <c r="RG34" s="38">
        <v>59.063871765136717</v>
      </c>
      <c r="RH34" s="38">
        <v>50.023226470947264</v>
      </c>
      <c r="RI34" s="38">
        <v>48.031999816894526</v>
      </c>
      <c r="RJ34" s="38">
        <v>35.280645294189455</v>
      </c>
      <c r="RK34" s="38">
        <v>25.207999954223634</v>
      </c>
      <c r="RL34" s="38">
        <v>12.060645294189452</v>
      </c>
      <c r="RM34" s="38">
        <v>6.387740783691406</v>
      </c>
      <c r="RN34" s="38">
        <v>6.3242864990234402</v>
      </c>
      <c r="RO34" s="38">
        <v>12.937418823242187</v>
      </c>
      <c r="RP34" s="38">
        <v>23.576000137329103</v>
      </c>
      <c r="RQ34" s="38">
        <v>37.905160980224608</v>
      </c>
      <c r="RR34" s="38">
        <v>55.376000366210938</v>
      </c>
      <c r="RS34" s="38">
        <v>53.414193725585932</v>
      </c>
      <c r="RT34" s="38">
        <v>54.592903137207031</v>
      </c>
      <c r="RU34" s="38">
        <v>49.309999542236326</v>
      </c>
      <c r="RV34" s="38">
        <v>30.827096776962279</v>
      </c>
      <c r="RW34" s="38">
        <v>18.020000457763672</v>
      </c>
      <c r="RX34" s="38">
        <v>-0.89935607910155824</v>
      </c>
      <c r="RY34" s="38">
        <v>9.772903137207031</v>
      </c>
      <c r="RZ34" s="38">
        <v>26.401379203796388</v>
      </c>
      <c r="SA34" s="38">
        <v>21.937419509887697</v>
      </c>
      <c r="SB34" s="38">
        <v>28.016000022888186</v>
      </c>
      <c r="SC34" s="38">
        <v>35.809032402038575</v>
      </c>
      <c r="SD34" s="38">
        <v>55.658000183105472</v>
      </c>
      <c r="SE34" s="38">
        <v>56.085162353515628</v>
      </c>
      <c r="SF34" s="38">
        <v>51.451612548828123</v>
      </c>
      <c r="SG34" s="38">
        <v>44.762000274658206</v>
      </c>
      <c r="SH34" s="38">
        <v>35.071612892150881</v>
      </c>
      <c r="SI34" s="38">
        <v>27.187999954223635</v>
      </c>
      <c r="SJ34" s="38">
        <v>29.474193553924561</v>
      </c>
      <c r="SK34" s="38">
        <v>22.123225784301759</v>
      </c>
      <c r="SL34" s="38">
        <v>24.857857437133788</v>
      </c>
      <c r="SM34" s="38">
        <v>15.643226470947265</v>
      </c>
      <c r="SN34" s="38">
        <v>28.297999839782715</v>
      </c>
      <c r="SO34" s="38">
        <v>33.323870992660524</v>
      </c>
      <c r="SP34" s="38">
        <v>50.684000549316409</v>
      </c>
      <c r="SQ34" s="38">
        <v>53.118064117431643</v>
      </c>
      <c r="SR34" s="38">
        <v>53.181935882568354</v>
      </c>
      <c r="SS34" s="38">
        <v>48.434000549316409</v>
      </c>
      <c r="ST34" s="38">
        <v>29.636774215698242</v>
      </c>
      <c r="SU34" s="38">
        <v>21.295999908447264</v>
      </c>
      <c r="SV34" s="38">
        <v>5.4470968627929715</v>
      </c>
      <c r="SW34" s="38">
        <v>10.974839019775391</v>
      </c>
      <c r="SX34" s="38">
        <v>17.606428375244143</v>
      </c>
      <c r="SY34" s="38">
        <v>25.920645294189455</v>
      </c>
      <c r="SZ34" s="38">
        <v>26.875999908447266</v>
      </c>
      <c r="TA34" s="38">
        <v>45.74967803955078</v>
      </c>
      <c r="TB34" s="38">
        <v>56.756001281738278</v>
      </c>
      <c r="TC34" s="38">
        <v>57.652903137207034</v>
      </c>
      <c r="TD34" s="38">
        <v>55.823871765136715</v>
      </c>
      <c r="TE34" s="38">
        <v>47.450000457763672</v>
      </c>
      <c r="TF34" s="38">
        <v>39.414839019775393</v>
      </c>
      <c r="TG34" s="38">
        <v>30.865999965667726</v>
      </c>
      <c r="TH34" s="38">
        <v>21.600645294189455</v>
      </c>
      <c r="TI34" s="38">
        <v>21.025806274414062</v>
      </c>
      <c r="TJ34" s="38">
        <v>19.567143249511719</v>
      </c>
      <c r="TK34" s="38">
        <v>17.588387451171876</v>
      </c>
      <c r="TL34" s="38">
        <v>31.862000002861024</v>
      </c>
      <c r="TM34" s="38">
        <v>41.24387107849121</v>
      </c>
      <c r="TN34" s="38">
        <v>59.935999450683596</v>
      </c>
      <c r="TO34" s="38">
        <v>53.948387451171875</v>
      </c>
      <c r="TP34" s="38">
        <v>56.131612548828123</v>
      </c>
      <c r="TQ34" s="38">
        <v>48.074000549316409</v>
      </c>
      <c r="TR34" s="38">
        <v>37.527741813659667</v>
      </c>
      <c r="TS34" s="38">
        <v>26.767999839782714</v>
      </c>
      <c r="TT34" s="38">
        <v>13.413548431396485</v>
      </c>
      <c r="TU34" s="38">
        <v>12.832903137207033</v>
      </c>
      <c r="TV34" s="38">
        <v>15.005516815185548</v>
      </c>
      <c r="TW34" s="38">
        <v>16.69419372558594</v>
      </c>
      <c r="TX34" s="38">
        <v>33.908000068664549</v>
      </c>
      <c r="TY34" s="38">
        <v>45.836773529052735</v>
      </c>
      <c r="TZ34" s="38">
        <v>59.431998901367187</v>
      </c>
      <c r="UA34" s="38">
        <v>61.595484313964846</v>
      </c>
      <c r="UB34" s="38">
        <v>61.51419372558594</v>
      </c>
      <c r="UC34" s="38">
        <v>46.687999725341797</v>
      </c>
      <c r="UD34" s="38">
        <v>39.031613235473635</v>
      </c>
      <c r="UE34" s="38">
        <v>27.685999908447265</v>
      </c>
      <c r="UF34" s="38">
        <v>18.041290588378907</v>
      </c>
      <c r="UG34" s="38">
        <v>19.196773529052734</v>
      </c>
      <c r="UH34" s="38">
        <v>11.197143249511718</v>
      </c>
      <c r="UI34" s="38">
        <v>22.500645294189454</v>
      </c>
      <c r="UJ34" s="38">
        <v>23.798000183105469</v>
      </c>
      <c r="UK34" s="38">
        <v>47.456773529052732</v>
      </c>
      <c r="UL34" s="38">
        <v>58.376001281738283</v>
      </c>
      <c r="UM34" s="38">
        <v>58.43677490234375</v>
      </c>
      <c r="UN34" s="38">
        <v>58.198709411621095</v>
      </c>
      <c r="UO34" s="38">
        <v>49.939999542236329</v>
      </c>
      <c r="UP34" s="38">
        <v>35.408387107849123</v>
      </c>
      <c r="UQ34" s="38">
        <v>16.664000549316405</v>
      </c>
      <c r="UR34" s="38">
        <v>18.209678039550781</v>
      </c>
      <c r="US34" s="38">
        <v>0.94709686279297145</v>
      </c>
      <c r="UT34" s="38">
        <v>20.075000000000003</v>
      </c>
      <c r="UU34" s="38">
        <v>14.905806274414061</v>
      </c>
      <c r="UV34" s="38">
        <v>20.125999908447266</v>
      </c>
      <c r="UW34" s="38">
        <v>41.754839019775389</v>
      </c>
      <c r="UX34" s="38">
        <v>47.245999450683591</v>
      </c>
      <c r="UY34" s="38">
        <v>54.71483901977539</v>
      </c>
      <c r="UZ34" s="38">
        <v>55.475484313964841</v>
      </c>
      <c r="VA34" s="38">
        <v>50.635999908447261</v>
      </c>
      <c r="VB34" s="38">
        <v>40.285806274414064</v>
      </c>
      <c r="VC34" s="38">
        <v>26.132000274658203</v>
      </c>
      <c r="VD34" s="38">
        <v>12.769032745361329</v>
      </c>
      <c r="VE34" s="38">
        <v>14.156773529052735</v>
      </c>
      <c r="VF34" s="38">
        <v>18.236428375244142</v>
      </c>
      <c r="VG34" s="38">
        <v>8.8380654907226557</v>
      </c>
      <c r="VH34" s="38">
        <v>32.833999977111816</v>
      </c>
      <c r="VI34" s="38">
        <v>45.947096862792968</v>
      </c>
      <c r="VJ34" s="38">
        <v>53.065999908447267</v>
      </c>
      <c r="VK34" s="38">
        <v>62.727740783691402</v>
      </c>
      <c r="VL34" s="38">
        <v>61.16</v>
      </c>
      <c r="VM34" s="38">
        <v>52.028000640869138</v>
      </c>
      <c r="VN34" s="38">
        <v>34.670967769622806</v>
      </c>
      <c r="VO34" s="38">
        <v>27.547999954223634</v>
      </c>
      <c r="VP34" s="38">
        <v>18.68</v>
      </c>
      <c r="VQ34" s="38">
        <v>8.0948376464843754</v>
      </c>
      <c r="VR34" s="38">
        <v>5.7324145507812503</v>
      </c>
      <c r="VS34" s="38">
        <v>16.165806274414063</v>
      </c>
      <c r="VT34" s="38">
        <v>22.130000228881837</v>
      </c>
      <c r="VU34" s="38">
        <v>42.933548431396488</v>
      </c>
      <c r="VV34" s="38">
        <v>50.240000457763671</v>
      </c>
      <c r="VW34" s="38">
        <v>54.871612548828125</v>
      </c>
      <c r="VX34" s="38">
        <v>57.571612548828128</v>
      </c>
      <c r="VY34" s="38">
        <v>52.795999908447264</v>
      </c>
      <c r="VZ34" s="38">
        <v>29.857419338226318</v>
      </c>
      <c r="WA34" s="38">
        <v>16.772000274658204</v>
      </c>
      <c r="WB34" s="38">
        <v>19.893548431396486</v>
      </c>
      <c r="WC34" s="38">
        <v>9.5058062744140628</v>
      </c>
      <c r="WD34" s="38">
        <v>12.740000000000002</v>
      </c>
      <c r="WE34" s="38">
        <v>13.802581176757812</v>
      </c>
      <c r="WF34" s="38">
        <v>24.074000091552733</v>
      </c>
      <c r="WG34" s="38">
        <v>40.454193725585938</v>
      </c>
      <c r="WH34" s="38">
        <v>53.005999450683589</v>
      </c>
      <c r="WI34" s="38">
        <v>60.590968627929684</v>
      </c>
      <c r="WJ34" s="38">
        <v>56.172259216308589</v>
      </c>
      <c r="WK34" s="38">
        <v>48.704000549316405</v>
      </c>
      <c r="WL34" s="38">
        <v>36.900645294189452</v>
      </c>
      <c r="WM34" s="38">
        <v>17.492000274658203</v>
      </c>
      <c r="WN34" s="38">
        <v>22.738709411621095</v>
      </c>
      <c r="WO34" s="38">
        <v>9.9064515686035151</v>
      </c>
      <c r="WP34" s="38">
        <v>16.449285125732423</v>
      </c>
      <c r="WQ34" s="38">
        <v>10.376773529052734</v>
      </c>
      <c r="WR34" s="38">
        <v>26.335999908447267</v>
      </c>
      <c r="WS34" s="38">
        <v>46.893548431396482</v>
      </c>
      <c r="WT34" s="38">
        <v>50.203999633789067</v>
      </c>
      <c r="WU34" s="38">
        <v>58.070968627929688</v>
      </c>
      <c r="WV34" s="38">
        <v>55.963225097656249</v>
      </c>
      <c r="WW34" s="38">
        <v>51.500000457763676</v>
      </c>
      <c r="WX34" s="38">
        <v>36.842580490112304</v>
      </c>
      <c r="WY34" s="38">
        <v>24.637999725341796</v>
      </c>
      <c r="WZ34" s="38">
        <v>12.205806274414062</v>
      </c>
      <c r="XA34" s="38">
        <v>22.872257843017579</v>
      </c>
      <c r="XB34" s="38">
        <v>14.829285125732422</v>
      </c>
      <c r="XC34" s="38">
        <v>19.225806274414062</v>
      </c>
      <c r="XD34" s="38">
        <v>26.40199993133545</v>
      </c>
      <c r="XE34" s="38">
        <v>45.668387451171874</v>
      </c>
      <c r="XF34" s="38">
        <v>55.4</v>
      </c>
      <c r="XG34" s="38">
        <v>53.570967254638674</v>
      </c>
      <c r="XH34" s="38">
        <v>53.768387451171876</v>
      </c>
      <c r="XI34" s="38">
        <v>51.08</v>
      </c>
      <c r="XJ34" s="38">
        <v>34.5490322303772</v>
      </c>
      <c r="XK34" s="38">
        <v>14.569999542236328</v>
      </c>
      <c r="XL34" s="38">
        <v>14.11032196044922</v>
      </c>
      <c r="XM34" s="38">
        <v>-7.9890313720703077</v>
      </c>
      <c r="XN34" s="38">
        <v>16.749655456542968</v>
      </c>
      <c r="XO34" s="38">
        <v>9.4419358825683588</v>
      </c>
      <c r="XP34" s="38">
        <v>28.010000114440917</v>
      </c>
      <c r="XQ34" s="38">
        <v>40.593548431396485</v>
      </c>
      <c r="XR34" s="38">
        <v>54.715999450683597</v>
      </c>
      <c r="XS34" s="38">
        <v>56.538065490722659</v>
      </c>
      <c r="XT34" s="38">
        <v>53.437418823242183</v>
      </c>
      <c r="XU34" s="38">
        <v>45.145999908447266</v>
      </c>
      <c r="XV34" s="38">
        <v>35.814838676452638</v>
      </c>
      <c r="XW34" s="38">
        <v>21.776000137329103</v>
      </c>
      <c r="XX34" s="38">
        <v>11.781935882568359</v>
      </c>
      <c r="XY34" s="38">
        <v>20.06193588256836</v>
      </c>
      <c r="XZ34" s="38">
        <v>8.5807135009765645</v>
      </c>
      <c r="YA34" s="38">
        <v>16.647742156982424</v>
      </c>
      <c r="YB34" s="38">
        <v>25.23800018310547</v>
      </c>
      <c r="YC34" s="38">
        <v>36.993548431396484</v>
      </c>
      <c r="YD34" s="38">
        <v>55.783999633789065</v>
      </c>
      <c r="YE34" s="38">
        <v>56.276774902343746</v>
      </c>
      <c r="YF34" s="38">
        <v>58.895484313964843</v>
      </c>
      <c r="YG34" s="38">
        <v>46.04</v>
      </c>
      <c r="YH34" s="38">
        <v>39.490322647094729</v>
      </c>
      <c r="YI34" s="38">
        <v>25.508000183105469</v>
      </c>
      <c r="YJ34" s="38">
        <v>20.572903137207032</v>
      </c>
      <c r="YK34" s="38">
        <v>26.478064460754396</v>
      </c>
      <c r="YL34" s="38">
        <v>20.473571624755859</v>
      </c>
      <c r="YM34" s="38">
        <v>20.491613235473633</v>
      </c>
      <c r="YN34" s="38">
        <v>35.054000091552737</v>
      </c>
      <c r="YO34" s="38">
        <v>40.012903137207033</v>
      </c>
      <c r="YP34" s="38">
        <v>52.208000640869145</v>
      </c>
      <c r="YQ34" s="38">
        <v>57.04903137207031</v>
      </c>
      <c r="YR34" s="38">
        <v>62.745162353515624</v>
      </c>
      <c r="YS34" s="38">
        <v>52.304000549316406</v>
      </c>
      <c r="YT34" s="38">
        <v>35.449032402038576</v>
      </c>
      <c r="YU34" s="38">
        <v>31.129999971389772</v>
      </c>
      <c r="YV34" s="38">
        <v>21.658709411621096</v>
      </c>
      <c r="YW34" s="38">
        <v>16.69419372558594</v>
      </c>
      <c r="YX34" s="38">
        <v>22.485714187622072</v>
      </c>
      <c r="YY34" s="38">
        <v>15.956773529052736</v>
      </c>
      <c r="YZ34" s="38">
        <v>29.024000091552736</v>
      </c>
      <c r="ZA34" s="38">
        <v>47.689032745361331</v>
      </c>
      <c r="ZB34" s="38">
        <v>53.341999816894528</v>
      </c>
      <c r="ZC34" s="38">
        <v>60.649031372070311</v>
      </c>
      <c r="ZD34" s="38">
        <v>52.984515686035152</v>
      </c>
      <c r="ZE34" s="38">
        <v>46.255999450683589</v>
      </c>
      <c r="ZF34" s="38">
        <v>38.874839019775393</v>
      </c>
      <c r="ZG34" s="38">
        <v>26.803999977111815</v>
      </c>
      <c r="ZH34" s="38">
        <v>18.314193725585938</v>
      </c>
      <c r="ZI34" s="38">
        <v>25.961290588378908</v>
      </c>
      <c r="ZJ34" s="38">
        <v>23.490344543457031</v>
      </c>
      <c r="ZK34" s="38">
        <v>19.649678039550782</v>
      </c>
      <c r="ZL34" s="38">
        <v>41.095999908447268</v>
      </c>
      <c r="ZM34" s="38">
        <v>49.779354705810547</v>
      </c>
      <c r="ZN34" s="38">
        <v>56.75</v>
      </c>
      <c r="ZO34" s="38">
        <v>56.996774902343745</v>
      </c>
      <c r="ZP34" s="38">
        <v>59.580643920898439</v>
      </c>
      <c r="ZQ34" s="38">
        <v>49.994000091552735</v>
      </c>
      <c r="ZR34" s="38">
        <v>42.788386764526365</v>
      </c>
      <c r="ZS34" s="38">
        <v>22.28</v>
      </c>
      <c r="ZT34" s="38">
        <v>21.089677352905273</v>
      </c>
      <c r="ZU34" s="38">
        <v>11.921290588378906</v>
      </c>
      <c r="ZV34" s="38">
        <v>10.445</v>
      </c>
      <c r="ZW34" s="38">
        <v>11.456773529052736</v>
      </c>
      <c r="ZX34" s="38">
        <v>37.034000091552734</v>
      </c>
      <c r="ZY34" s="38">
        <v>45.906451568603515</v>
      </c>
      <c r="ZZ34" s="38">
        <v>58.580000915527343</v>
      </c>
      <c r="AAA34" s="38">
        <v>58.732903137207032</v>
      </c>
      <c r="AAB34" s="38">
        <v>55.690321960449218</v>
      </c>
      <c r="AAC34" s="38">
        <v>48.638000183105468</v>
      </c>
      <c r="AAD34" s="38">
        <v>36.74387107849121</v>
      </c>
      <c r="AAE34" s="38">
        <v>29.936000080108641</v>
      </c>
      <c r="AAF34" s="38">
        <v>27.697419509887695</v>
      </c>
      <c r="AAG34" s="38">
        <v>14.557418823242188</v>
      </c>
      <c r="AAH34" s="38">
        <v>24.549285812377931</v>
      </c>
      <c r="AAI34" s="38">
        <v>22.75612892150879</v>
      </c>
      <c r="AAJ34" s="38">
        <v>32.090000000000003</v>
      </c>
      <c r="AAK34" s="38">
        <v>41.725806274414062</v>
      </c>
      <c r="AAL34" s="38">
        <v>58.400000915527343</v>
      </c>
      <c r="AAM34" s="38">
        <v>59</v>
      </c>
      <c r="AAN34" s="38">
        <v>55.614837646484375</v>
      </c>
      <c r="AAO34" s="38">
        <v>51.907999725341796</v>
      </c>
      <c r="AAP34" s="38">
        <v>42.846451568603513</v>
      </c>
      <c r="AAQ34" s="38">
        <v>29.432000045776366</v>
      </c>
      <c r="AAR34" s="38">
        <v>11.398709411621095</v>
      </c>
      <c r="AAS34" s="38">
        <v>16.072903137207032</v>
      </c>
      <c r="AAT34" s="38">
        <v>26.96</v>
      </c>
      <c r="AAU34" s="38">
        <v>28.568387107849119</v>
      </c>
      <c r="AAV34" s="38">
        <v>29.605999965667724</v>
      </c>
      <c r="AAW34" s="38">
        <v>46.771612548828124</v>
      </c>
      <c r="AAX34" s="38">
        <v>60.163998718261716</v>
      </c>
      <c r="AAY34" s="38">
        <v>59.394837646484376</v>
      </c>
      <c r="AAZ34" s="38">
        <v>55.429031372070313</v>
      </c>
    </row>
    <row r="35" spans="2:728" x14ac:dyDescent="0.25">
      <c r="B35" s="37">
        <v>43696</v>
      </c>
      <c r="C35" s="35">
        <v>64.94000244140625</v>
      </c>
      <c r="D35" s="35">
        <v>63.066780090332031</v>
      </c>
      <c r="E35" s="3">
        <v>1.8732223510742188</v>
      </c>
      <c r="F35" s="40">
        <v>0.63680386543273926</v>
      </c>
      <c r="H35" t="s">
        <v>528</v>
      </c>
      <c r="I35" t="s">
        <v>529</v>
      </c>
      <c r="J35" s="38">
        <v>71.279998779296875</v>
      </c>
      <c r="K35" s="38">
        <v>156.77999877929688</v>
      </c>
      <c r="L35" s="18"/>
      <c r="M35" s="38">
        <v>-18.74258117675781</v>
      </c>
      <c r="N35" s="38">
        <v>-1.7593109130859332</v>
      </c>
      <c r="O35" s="38">
        <v>-2.3335470581054665</v>
      </c>
      <c r="P35" s="38">
        <v>2.4560003662109402</v>
      </c>
      <c r="Q35" s="38">
        <v>25.52</v>
      </c>
      <c r="R35" s="38">
        <v>38.192000274658206</v>
      </c>
      <c r="S35" s="38">
        <v>42.881290588378903</v>
      </c>
      <c r="T35" s="38">
        <v>38.009677352905271</v>
      </c>
      <c r="U35" s="38">
        <v>27.452000045776366</v>
      </c>
      <c r="V35" s="38">
        <v>16.427096862792972</v>
      </c>
      <c r="W35" s="38">
        <v>-4.5040005493164017</v>
      </c>
      <c r="X35" s="38">
        <v>-2.4729031372070267</v>
      </c>
      <c r="Y35" s="38">
        <v>-6.4445156860351531</v>
      </c>
      <c r="Z35" s="38">
        <v>-21.286427001953122</v>
      </c>
      <c r="AA35" s="38">
        <v>-15.223869018554687</v>
      </c>
      <c r="AB35" s="38">
        <v>0.2899990844726581</v>
      </c>
      <c r="AC35" s="38">
        <v>26.61161289215088</v>
      </c>
      <c r="AD35" s="38">
        <v>38.305999908447262</v>
      </c>
      <c r="AE35" s="38">
        <v>44.280645294189455</v>
      </c>
      <c r="AF35" s="38">
        <v>38.404516372680661</v>
      </c>
      <c r="AG35" s="38">
        <v>36.577999839782713</v>
      </c>
      <c r="AH35" s="38">
        <v>21.258064804077151</v>
      </c>
      <c r="AI35" s="38">
        <v>9.9859994506835932</v>
      </c>
      <c r="AJ35" s="38">
        <v>-10.259356079101558</v>
      </c>
      <c r="AK35" s="38">
        <v>6.114837646484375</v>
      </c>
      <c r="AL35" s="38">
        <v>0.93071350097656236</v>
      </c>
      <c r="AM35" s="38">
        <v>-6.769678039550783</v>
      </c>
      <c r="AN35" s="38">
        <v>6.9080010986328126</v>
      </c>
      <c r="AO35" s="38">
        <v>22.192903137207033</v>
      </c>
      <c r="AP35" s="38">
        <v>39.56</v>
      </c>
      <c r="AQ35" s="38">
        <v>47.398709411621091</v>
      </c>
      <c r="AR35" s="38">
        <v>47.352257843017576</v>
      </c>
      <c r="AS35" s="38">
        <v>33.152000017166138</v>
      </c>
      <c r="AT35" s="38">
        <v>21.298709411621093</v>
      </c>
      <c r="AU35" s="38">
        <v>8.1739996337890624</v>
      </c>
      <c r="AV35" s="38">
        <v>-2.3451623535156259</v>
      </c>
      <c r="AW35" s="38">
        <v>-1.0212905883789034</v>
      </c>
      <c r="AX35" s="38">
        <v>-9.2457135009765636</v>
      </c>
      <c r="AY35" s="38">
        <v>-11.635484313964845</v>
      </c>
      <c r="AZ35" s="38">
        <v>12.319999542236328</v>
      </c>
      <c r="BA35" s="38">
        <v>29.137419338226319</v>
      </c>
      <c r="BB35" s="38">
        <v>37.69999988555908</v>
      </c>
      <c r="BC35" s="38">
        <v>41.203225784301758</v>
      </c>
      <c r="BD35" s="38">
        <v>40.843225784301758</v>
      </c>
      <c r="BE35" s="38">
        <v>32.509999985694883</v>
      </c>
      <c r="BF35" s="38">
        <v>15.38193588256836</v>
      </c>
      <c r="BG35" s="38">
        <v>0.80000091552734531</v>
      </c>
      <c r="BH35" s="38">
        <v>2.4393560791015645</v>
      </c>
      <c r="BI35" s="38">
        <v>-15.514193725585933</v>
      </c>
      <c r="BJ35" s="38">
        <v>-23.452414550781249</v>
      </c>
      <c r="BK35" s="38">
        <v>-17.441937255859372</v>
      </c>
      <c r="BL35" s="38">
        <v>-3.0280010986328136</v>
      </c>
      <c r="BM35" s="38">
        <v>24.469032058715822</v>
      </c>
      <c r="BN35" s="38">
        <v>35.006000137329103</v>
      </c>
      <c r="BO35" s="38">
        <v>43.485160980224606</v>
      </c>
      <c r="BP35" s="38">
        <v>39.136128921508785</v>
      </c>
      <c r="BQ35" s="38">
        <v>30.176000022888182</v>
      </c>
      <c r="BR35" s="38">
        <v>17.983226470947265</v>
      </c>
      <c r="BS35" s="38">
        <v>4.268000183105471</v>
      </c>
      <c r="BT35" s="38">
        <v>-16.042581176757814</v>
      </c>
      <c r="BU35" s="38">
        <v>-15.50838745117187</v>
      </c>
      <c r="BV35" s="38">
        <v>-22.102859497070313</v>
      </c>
      <c r="BW35" s="38">
        <v>-1.7064529418945327</v>
      </c>
      <c r="BX35" s="38">
        <v>9.7159994506835936</v>
      </c>
      <c r="BY35" s="38">
        <v>23.029032058715821</v>
      </c>
      <c r="BZ35" s="38">
        <v>35.15</v>
      </c>
      <c r="CA35" s="38">
        <v>43.206451568603512</v>
      </c>
      <c r="CB35" s="38">
        <v>42.829032058715818</v>
      </c>
      <c r="CC35" s="38">
        <v>32.509999985694883</v>
      </c>
      <c r="CD35" s="38">
        <v>16.316773529052735</v>
      </c>
      <c r="CE35" s="38">
        <v>19.501999816894532</v>
      </c>
      <c r="CF35" s="38">
        <v>-5.8406439208984366</v>
      </c>
      <c r="CG35" s="38">
        <v>-9.3651623535156219</v>
      </c>
      <c r="CH35" s="38">
        <v>-16.760713500976564</v>
      </c>
      <c r="CI35" s="38">
        <v>-15.444518432617187</v>
      </c>
      <c r="CJ35" s="38">
        <v>1.7719998168945317</v>
      </c>
      <c r="CK35" s="38">
        <v>21.850322647094728</v>
      </c>
      <c r="CL35" s="38">
        <v>40.406000137329102</v>
      </c>
      <c r="CM35" s="38">
        <v>42.579354705810545</v>
      </c>
      <c r="CN35" s="38">
        <v>38.06193519592285</v>
      </c>
      <c r="CO35" s="38">
        <v>33.164000005722045</v>
      </c>
      <c r="CP35" s="38">
        <v>21.153548431396487</v>
      </c>
      <c r="CQ35" s="38">
        <v>11.906000366210939</v>
      </c>
      <c r="CR35" s="38">
        <v>-6.5838717651367205</v>
      </c>
      <c r="CS35" s="38">
        <v>-3.9070968627929688</v>
      </c>
      <c r="CT35" s="38">
        <v>-10.93</v>
      </c>
      <c r="CU35" s="38">
        <v>-2.1070968627929645</v>
      </c>
      <c r="CV35" s="38">
        <v>14.035999450683594</v>
      </c>
      <c r="CW35" s="38">
        <v>25.914839019775393</v>
      </c>
      <c r="CX35" s="38">
        <v>36.823999862670895</v>
      </c>
      <c r="CY35" s="38">
        <v>42.254193725585935</v>
      </c>
      <c r="CZ35" s="38">
        <v>40.680645294189453</v>
      </c>
      <c r="DA35" s="38">
        <v>27.920000114440917</v>
      </c>
      <c r="DB35" s="38">
        <v>17.623226470947266</v>
      </c>
      <c r="DC35" s="38">
        <v>3.3019998168945328</v>
      </c>
      <c r="DD35" s="38">
        <v>-1.4161282348632795</v>
      </c>
      <c r="DE35" s="38">
        <v>-1.9677407836914043</v>
      </c>
      <c r="DF35" s="38">
        <v>-19.933103637695311</v>
      </c>
      <c r="DG35" s="38">
        <v>-4.3019345092773449</v>
      </c>
      <c r="DH35" s="38">
        <v>0.96800109863281492</v>
      </c>
      <c r="DI35" s="38">
        <v>27.012258186340333</v>
      </c>
      <c r="DJ35" s="38">
        <v>36.902000045776369</v>
      </c>
      <c r="DK35" s="38">
        <v>48.153548431396487</v>
      </c>
      <c r="DL35" s="38">
        <v>46.028387451171874</v>
      </c>
      <c r="DM35" s="38">
        <v>36.494000091552735</v>
      </c>
      <c r="DN35" s="38">
        <v>23.18</v>
      </c>
      <c r="DO35" s="38">
        <v>-0.16000091552734119</v>
      </c>
      <c r="DP35" s="38">
        <v>-6.2006439208984361</v>
      </c>
      <c r="DQ35" s="38">
        <v>-5.8929031372070284</v>
      </c>
      <c r="DR35" s="38">
        <v>-14.90285949707031</v>
      </c>
      <c r="DS35" s="38">
        <v>-5.7070968627929659</v>
      </c>
      <c r="DT35" s="38">
        <v>8.5400009155273438</v>
      </c>
      <c r="DU35" s="38">
        <v>24.62</v>
      </c>
      <c r="DV35" s="38">
        <v>37.928000183105468</v>
      </c>
      <c r="DW35" s="38">
        <v>39.217419509887698</v>
      </c>
      <c r="DX35" s="38">
        <v>35.292258186340334</v>
      </c>
      <c r="DY35" s="38">
        <v>33.451999988555912</v>
      </c>
      <c r="DZ35" s="38">
        <v>20.195484313964844</v>
      </c>
      <c r="EA35" s="38">
        <v>-4.9239996337890588</v>
      </c>
      <c r="EB35" s="38">
        <v>-3.8838717651367176</v>
      </c>
      <c r="EC35" s="38">
        <v>-7.3329031372070332</v>
      </c>
      <c r="ED35" s="38">
        <v>-10.724286499023435</v>
      </c>
      <c r="EE35" s="38">
        <v>-13.162581176757811</v>
      </c>
      <c r="EF35" s="38">
        <v>2.4200009155273463</v>
      </c>
      <c r="EG35" s="38">
        <v>23.023225784301758</v>
      </c>
      <c r="EH35" s="38">
        <v>37.363999862670894</v>
      </c>
      <c r="EI35" s="38">
        <v>43.055483627319333</v>
      </c>
      <c r="EJ35" s="38">
        <v>38.329032058715818</v>
      </c>
      <c r="EK35" s="38">
        <v>28.976000137329102</v>
      </c>
      <c r="EL35" s="38">
        <v>5.3251623535156263</v>
      </c>
      <c r="EM35" s="38">
        <v>3.3200009155273449</v>
      </c>
      <c r="EN35" s="38">
        <v>-4.098709411621094</v>
      </c>
      <c r="EO35" s="38">
        <v>-12.75032196044922</v>
      </c>
      <c r="EP35" s="38">
        <v>-21.312140502929687</v>
      </c>
      <c r="EQ35" s="38">
        <v>-11.26387176513672</v>
      </c>
      <c r="ER35" s="38">
        <v>1.1600009155273447</v>
      </c>
      <c r="ES35" s="38">
        <v>21.681935195922854</v>
      </c>
      <c r="ET35" s="38">
        <v>39.025999908447268</v>
      </c>
      <c r="EU35" s="38">
        <v>46.022581176757811</v>
      </c>
      <c r="EV35" s="38">
        <v>36.68</v>
      </c>
      <c r="EW35" s="38">
        <v>34.423999919891358</v>
      </c>
      <c r="EX35" s="38">
        <v>20.073548431396485</v>
      </c>
      <c r="EY35" s="38">
        <v>4.5739996337890645</v>
      </c>
      <c r="EZ35" s="38">
        <v>-4.615484313964842</v>
      </c>
      <c r="FA35" s="38">
        <v>-9.9109686279296838</v>
      </c>
      <c r="FB35" s="38">
        <v>-11.206207275390625</v>
      </c>
      <c r="FC35" s="38">
        <v>-13.598065490722654</v>
      </c>
      <c r="FD35" s="38">
        <v>3.332000732421875</v>
      </c>
      <c r="FE35" s="38">
        <v>23.081290588378906</v>
      </c>
      <c r="FF35" s="38">
        <v>35.996000137329105</v>
      </c>
      <c r="FG35" s="38">
        <v>51.457418823242186</v>
      </c>
      <c r="FH35" s="38">
        <v>46.022581176757811</v>
      </c>
      <c r="FI35" s="38">
        <v>34.363999977111817</v>
      </c>
      <c r="FJ35" s="38">
        <v>26.692903137207033</v>
      </c>
      <c r="FK35" s="38">
        <v>5.8280010986328143</v>
      </c>
      <c r="FL35" s="38">
        <v>2.9329031372070311</v>
      </c>
      <c r="FM35" s="38">
        <v>-7.3561282348632773</v>
      </c>
      <c r="FN35" s="38">
        <v>-6.9249999999999972</v>
      </c>
      <c r="FO35" s="38">
        <v>-14.352905883789063</v>
      </c>
      <c r="FP35" s="38">
        <v>4.6999990844726582</v>
      </c>
      <c r="FQ35" s="38">
        <v>24.498064804077149</v>
      </c>
      <c r="FR35" s="38">
        <v>36.553999862670899</v>
      </c>
      <c r="FS35" s="38">
        <v>46.603226470947263</v>
      </c>
      <c r="FT35" s="38">
        <v>43.943870391845707</v>
      </c>
      <c r="FU35" s="38">
        <v>38.102000274658202</v>
      </c>
      <c r="FV35" s="38">
        <v>23.78387107849121</v>
      </c>
      <c r="FW35" s="38">
        <v>12.740000000000002</v>
      </c>
      <c r="FX35" s="38">
        <v>-0.39419372558593579</v>
      </c>
      <c r="FY35" s="38">
        <v>-4.9580654907226531</v>
      </c>
      <c r="FZ35" s="38">
        <v>-23.478572998046872</v>
      </c>
      <c r="GA35" s="38">
        <v>-14.021934509277344</v>
      </c>
      <c r="GB35" s="38">
        <v>-0.79000091552734375</v>
      </c>
      <c r="GC35" s="38">
        <v>23.023225784301758</v>
      </c>
      <c r="GD35" s="38">
        <v>33.47000005722046</v>
      </c>
      <c r="GE35" s="38">
        <v>45.163226470947265</v>
      </c>
      <c r="GF35" s="38">
        <v>48.205806274414059</v>
      </c>
      <c r="GG35" s="38">
        <v>36.536000137329104</v>
      </c>
      <c r="GH35" s="38">
        <v>10.469678039550782</v>
      </c>
      <c r="GI35" s="38">
        <v>-2.4519989013671832</v>
      </c>
      <c r="GJ35" s="38">
        <v>-21.454193725585938</v>
      </c>
      <c r="GK35" s="38">
        <v>-21.065162353515625</v>
      </c>
      <c r="GL35" s="38">
        <v>-7.8507135009765605</v>
      </c>
      <c r="GM35" s="38">
        <v>-1.9677407836914043</v>
      </c>
      <c r="GN35" s="38">
        <v>3.7099990844726563</v>
      </c>
      <c r="GO35" s="38">
        <v>23.905806274414061</v>
      </c>
      <c r="GP35" s="38">
        <v>36.926000022888182</v>
      </c>
      <c r="GQ35" s="38">
        <v>41</v>
      </c>
      <c r="GR35" s="38">
        <v>39.101290588378909</v>
      </c>
      <c r="GS35" s="38">
        <v>27.643999862670899</v>
      </c>
      <c r="GT35" s="38">
        <v>9.6974188232421881</v>
      </c>
      <c r="GU35" s="38">
        <v>-5.6799990844726551</v>
      </c>
      <c r="GV35" s="38">
        <v>-16.785806274414064</v>
      </c>
      <c r="GW35" s="38">
        <v>-13.31935607910156</v>
      </c>
      <c r="GX35" s="38">
        <v>-17.667585449218748</v>
      </c>
      <c r="GY35" s="38">
        <v>-9.905162353515621</v>
      </c>
      <c r="GZ35" s="38">
        <v>5.4979992675781268</v>
      </c>
      <c r="HA35" s="38">
        <v>21.159354705810546</v>
      </c>
      <c r="HB35" s="38">
        <v>37.874000320434568</v>
      </c>
      <c r="HC35" s="38">
        <v>44.094839019775392</v>
      </c>
      <c r="HD35" s="38">
        <v>42.492257843017576</v>
      </c>
      <c r="HE35" s="38">
        <v>34.975999908447264</v>
      </c>
      <c r="HF35" s="38">
        <v>18.778709411621094</v>
      </c>
      <c r="HG35" s="38">
        <v>7.8619989013671869</v>
      </c>
      <c r="HH35" s="38">
        <v>-12.622581176757812</v>
      </c>
      <c r="HI35" s="38">
        <v>-3.5819345092773389</v>
      </c>
      <c r="HJ35" s="38">
        <v>-12.067856750488282</v>
      </c>
      <c r="HK35" s="38">
        <v>-16.901937255859373</v>
      </c>
      <c r="HL35" s="38">
        <v>0.52399963378906378</v>
      </c>
      <c r="HM35" s="38">
        <v>22.564516372680664</v>
      </c>
      <c r="HN35" s="38">
        <v>37.423999977111819</v>
      </c>
      <c r="HO35" s="38">
        <v>43.885806274414065</v>
      </c>
      <c r="HP35" s="38">
        <v>49.343870391845698</v>
      </c>
      <c r="HQ35" s="38">
        <v>39.079999771118167</v>
      </c>
      <c r="HR35" s="38">
        <v>22.663225784301758</v>
      </c>
      <c r="HS35" s="38">
        <v>-0.15399963378906278</v>
      </c>
      <c r="HT35" s="38">
        <v>-0.15032196044921875</v>
      </c>
      <c r="HU35" s="38">
        <v>4.7096862792969318E-2</v>
      </c>
      <c r="HV35" s="38">
        <v>-9.1107135009765585</v>
      </c>
      <c r="HW35" s="38">
        <v>-4.2032250976562509</v>
      </c>
      <c r="HX35" s="38">
        <v>8.4019989013671896</v>
      </c>
      <c r="HY35" s="38">
        <v>21.205806274414062</v>
      </c>
      <c r="HZ35" s="38">
        <v>37.352000045776364</v>
      </c>
      <c r="IA35" s="38">
        <v>45.558064117431641</v>
      </c>
      <c r="IB35" s="38">
        <v>41.267096862792968</v>
      </c>
      <c r="IC35" s="38">
        <v>36.889999885559078</v>
      </c>
      <c r="ID35" s="38">
        <v>10.905160980224611</v>
      </c>
      <c r="IE35" s="38">
        <v>12.620000457763673</v>
      </c>
      <c r="IF35" s="38">
        <v>-7.263225097656246</v>
      </c>
      <c r="IG35" s="38">
        <v>2.5787094116210945</v>
      </c>
      <c r="IH35" s="38">
        <v>-12.177143249511715</v>
      </c>
      <c r="II35" s="38">
        <v>-10.44516235351562</v>
      </c>
      <c r="IJ35" s="38">
        <v>6.0739987182617199</v>
      </c>
      <c r="IK35" s="38">
        <v>23.841935195922851</v>
      </c>
      <c r="IL35" s="38">
        <v>36.812000045776365</v>
      </c>
      <c r="IM35" s="38">
        <v>50.708387451171873</v>
      </c>
      <c r="IN35" s="38">
        <v>50.934839019775389</v>
      </c>
      <c r="IO35" s="38">
        <v>39.391999816894533</v>
      </c>
      <c r="IP35" s="38">
        <v>21.385806274414065</v>
      </c>
      <c r="IQ35" s="38">
        <v>15.260000000000002</v>
      </c>
      <c r="IR35" s="38">
        <v>-6.7232250976562469</v>
      </c>
      <c r="IS35" s="38">
        <v>-7.7393560791015616</v>
      </c>
      <c r="IT35" s="38">
        <v>-3.6586218261718741</v>
      </c>
      <c r="IU35" s="38">
        <v>-7.6406439208984338</v>
      </c>
      <c r="IV35" s="38">
        <v>1.1539996337890628</v>
      </c>
      <c r="IW35" s="38">
        <v>21.368386764526367</v>
      </c>
      <c r="IX35" s="38">
        <v>41.702000274658204</v>
      </c>
      <c r="IY35" s="38">
        <v>39.461290588378908</v>
      </c>
      <c r="IZ35" s="38">
        <v>38.195483627319334</v>
      </c>
      <c r="JA35" s="38">
        <v>28.20199993133545</v>
      </c>
      <c r="JB35" s="38">
        <v>18.871612548828125</v>
      </c>
      <c r="JC35" s="38">
        <v>0.47600036621093977</v>
      </c>
      <c r="JD35" s="38">
        <v>-8.68</v>
      </c>
      <c r="JE35" s="38">
        <v>4.3496780395507813</v>
      </c>
      <c r="JF35" s="38">
        <v>-9.6442864990234369</v>
      </c>
      <c r="JG35" s="38">
        <v>-5.3006439208984375</v>
      </c>
      <c r="JH35" s="38">
        <v>7.4419998168945334</v>
      </c>
      <c r="JI35" s="38">
        <v>28.475483970642088</v>
      </c>
      <c r="JJ35" s="38">
        <v>39.12199981689453</v>
      </c>
      <c r="JK35" s="38">
        <v>45.772903137207031</v>
      </c>
      <c r="JL35" s="38">
        <v>37.446451568603514</v>
      </c>
      <c r="JM35" s="38">
        <v>28.772000160217285</v>
      </c>
      <c r="JN35" s="38">
        <v>17.797418823242189</v>
      </c>
      <c r="JO35" s="38">
        <v>3.7999990844726561</v>
      </c>
      <c r="JP35" s="38">
        <v>-2.6761282348632776</v>
      </c>
      <c r="JQ35" s="38">
        <v>-5.2193560791015585</v>
      </c>
      <c r="JR35" s="38">
        <v>1.772856750488284</v>
      </c>
      <c r="JS35" s="38">
        <v>-6.8567749023437514</v>
      </c>
      <c r="JT35" s="38">
        <v>6.3920007324218773</v>
      </c>
      <c r="JU35" s="38">
        <v>20.944516372680667</v>
      </c>
      <c r="JV35" s="38">
        <v>37.909999771118166</v>
      </c>
      <c r="JW35" s="38">
        <v>42.463225784301756</v>
      </c>
      <c r="JX35" s="38">
        <v>42.138064804077146</v>
      </c>
      <c r="JY35" s="38">
        <v>32.432000017166139</v>
      </c>
      <c r="JZ35" s="38">
        <v>11.102581176757813</v>
      </c>
      <c r="KA35" s="38">
        <v>-6.5559994506835935</v>
      </c>
      <c r="KB35" s="38">
        <v>-4.6793560791015594</v>
      </c>
      <c r="KC35" s="38">
        <v>-13.31935607910156</v>
      </c>
      <c r="KD35" s="38">
        <v>-11.855713500976563</v>
      </c>
      <c r="KE35" s="38">
        <v>-8.7845156860351565</v>
      </c>
      <c r="KF35" s="38">
        <v>7.6699990844726571</v>
      </c>
      <c r="KG35" s="38">
        <v>21.676128921508791</v>
      </c>
      <c r="KH35" s="38">
        <v>39.337999954223633</v>
      </c>
      <c r="KI35" s="38">
        <v>43.287742156982418</v>
      </c>
      <c r="KJ35" s="38">
        <v>38.840000000000003</v>
      </c>
      <c r="KK35" s="38">
        <v>28.297999839782715</v>
      </c>
      <c r="KL35" s="38">
        <v>10.928387451171876</v>
      </c>
      <c r="KM35" s="38">
        <v>6.0499990844726561</v>
      </c>
      <c r="KN35" s="38">
        <v>6.3645156860351584</v>
      </c>
      <c r="KO35" s="38">
        <v>-9.5858062744140611</v>
      </c>
      <c r="KP35" s="38">
        <v>-28.399310913085934</v>
      </c>
      <c r="KQ35" s="38">
        <v>-11.455484313964845</v>
      </c>
      <c r="KR35" s="38">
        <v>-3.6999990844726582</v>
      </c>
      <c r="KS35" s="38">
        <v>23.156774215698242</v>
      </c>
      <c r="KT35" s="38">
        <v>42.704000091552736</v>
      </c>
      <c r="KU35" s="38">
        <v>47.09096725463867</v>
      </c>
      <c r="KV35" s="38">
        <v>43.200645294189457</v>
      </c>
      <c r="KW35" s="38">
        <v>37.598000068664547</v>
      </c>
      <c r="KX35" s="38">
        <v>20.956128921508789</v>
      </c>
      <c r="KY35" s="38">
        <v>-4.461999816894533</v>
      </c>
      <c r="KZ35" s="38">
        <v>-7.5419345092773398</v>
      </c>
      <c r="LA35" s="38">
        <v>-3.111612548828127</v>
      </c>
      <c r="LB35" s="38">
        <v>-10.981429748535156</v>
      </c>
      <c r="LC35" s="38">
        <v>-6.9496780395507827</v>
      </c>
      <c r="LD35" s="38">
        <v>-1.4320007324218764</v>
      </c>
      <c r="LE35" s="38">
        <v>28.77161289215088</v>
      </c>
      <c r="LF35" s="38">
        <v>39.805999679565431</v>
      </c>
      <c r="LG35" s="38">
        <v>44.280645294189455</v>
      </c>
      <c r="LH35" s="38">
        <v>43.519999999999996</v>
      </c>
      <c r="LI35" s="38">
        <v>32.929999971389769</v>
      </c>
      <c r="LJ35" s="38">
        <v>14.679354705810546</v>
      </c>
      <c r="LK35" s="38">
        <v>9.32</v>
      </c>
      <c r="LL35" s="38">
        <v>-1.178065490722652</v>
      </c>
      <c r="LM35" s="38">
        <v>-10.880643920898436</v>
      </c>
      <c r="LN35" s="38">
        <v>-2.6885702514648457</v>
      </c>
      <c r="LO35" s="38">
        <v>-11.345162353515626</v>
      </c>
      <c r="LP35" s="38">
        <v>0.56600036621093963</v>
      </c>
      <c r="LQ35" s="38">
        <v>24.643225784301759</v>
      </c>
      <c r="LR35" s="38">
        <v>39.709999771118163</v>
      </c>
      <c r="LS35" s="38">
        <v>48.513548431396487</v>
      </c>
      <c r="LT35" s="38">
        <v>44.559354705810549</v>
      </c>
      <c r="LU35" s="38">
        <v>41.762000045776368</v>
      </c>
      <c r="LV35" s="38">
        <v>21.769032058715823</v>
      </c>
      <c r="LW35" s="38">
        <v>5.575999450683593</v>
      </c>
      <c r="LX35" s="38">
        <v>-0.17354705810546989</v>
      </c>
      <c r="LY35" s="38">
        <v>-7.0309686279296884</v>
      </c>
      <c r="LZ35" s="38">
        <v>-14.54285949707031</v>
      </c>
      <c r="MA35" s="38">
        <v>-4.9987094116210926</v>
      </c>
      <c r="MB35" s="38">
        <v>2.4680001831054703</v>
      </c>
      <c r="MC35" s="38">
        <v>24.794193725585938</v>
      </c>
      <c r="MD35" s="38">
        <v>38.095999679565431</v>
      </c>
      <c r="ME35" s="38">
        <v>44.205160980224605</v>
      </c>
      <c r="MF35" s="38">
        <v>43.392257843017575</v>
      </c>
      <c r="MG35" s="38">
        <v>32.666000008583069</v>
      </c>
      <c r="MH35" s="38">
        <v>27.32</v>
      </c>
      <c r="MI35" s="38">
        <v>-1.1080001831054673</v>
      </c>
      <c r="MJ35" s="38">
        <v>-2.5483874511718767</v>
      </c>
      <c r="MK35" s="38">
        <v>-4.6619345092773443</v>
      </c>
      <c r="ML35" s="38">
        <v>-6.0172409057617173</v>
      </c>
      <c r="MM35" s="38">
        <v>-4.5341937255859364</v>
      </c>
      <c r="MN35" s="38">
        <v>8.0959994506835962</v>
      </c>
      <c r="MO35" s="38">
        <v>24.20193519592285</v>
      </c>
      <c r="MP35" s="38">
        <v>37.675999908447267</v>
      </c>
      <c r="MQ35" s="38">
        <v>44.68709686279297</v>
      </c>
      <c r="MR35" s="38">
        <v>40.523871078491212</v>
      </c>
      <c r="MS35" s="38">
        <v>32.330000007152556</v>
      </c>
      <c r="MT35" s="38">
        <v>9.192257843017579</v>
      </c>
      <c r="MU35" s="38">
        <v>-8.0800009155273429</v>
      </c>
      <c r="MV35" s="38">
        <v>-1.7412905883789023</v>
      </c>
      <c r="MW35" s="38">
        <v>-16.350324707031248</v>
      </c>
      <c r="MX35" s="38">
        <v>18.634999999999998</v>
      </c>
      <c r="MY35" s="38">
        <v>0.80193450927734489</v>
      </c>
      <c r="MZ35" s="38">
        <v>13.98800018310547</v>
      </c>
      <c r="NA35" s="38">
        <v>23.795483627319335</v>
      </c>
      <c r="NB35" s="38">
        <v>41.942000045776368</v>
      </c>
      <c r="NC35" s="38">
        <v>53.106451568603518</v>
      </c>
      <c r="ND35" s="38">
        <v>51.724515686035154</v>
      </c>
      <c r="NE35" s="38">
        <v>38.497999725341799</v>
      </c>
      <c r="NF35" s="38">
        <v>22.129032058715822</v>
      </c>
      <c r="NG35" s="38">
        <v>-7.9660012817382793</v>
      </c>
      <c r="NH35" s="38">
        <v>-3.5238717651367182</v>
      </c>
      <c r="NI35" s="38">
        <v>-17.25613098144531</v>
      </c>
      <c r="NJ35" s="38">
        <v>-17.705713500976557</v>
      </c>
      <c r="NK35" s="38">
        <v>-4.0348376464843767</v>
      </c>
      <c r="NL35" s="38">
        <v>16.142000274658201</v>
      </c>
      <c r="NM35" s="38">
        <v>31.593548388481139</v>
      </c>
      <c r="NN35" s="38">
        <v>43.801999816894529</v>
      </c>
      <c r="NO35" s="38">
        <v>48.612257843017574</v>
      </c>
      <c r="NP35" s="38">
        <v>42.225160980224608</v>
      </c>
      <c r="NQ35" s="38">
        <v>34.868000011444089</v>
      </c>
      <c r="NR35" s="38">
        <v>22.860645294189453</v>
      </c>
      <c r="NS35" s="38">
        <v>0.6200009155273456</v>
      </c>
      <c r="NT35" s="38">
        <v>-8.9006439208984389</v>
      </c>
      <c r="NU35" s="38">
        <v>-5.3006439208984375</v>
      </c>
      <c r="NV35" s="38">
        <v>-12.67214324951172</v>
      </c>
      <c r="NW35" s="38">
        <v>-10.538065490722651</v>
      </c>
      <c r="NX35" s="38">
        <v>10.075999450683593</v>
      </c>
      <c r="NY35" s="38">
        <v>31.55870966911316</v>
      </c>
      <c r="NZ35" s="38">
        <v>42.71</v>
      </c>
      <c r="OA35" s="38">
        <v>43.676773529052738</v>
      </c>
      <c r="OB35" s="38">
        <v>42.881290588378903</v>
      </c>
      <c r="OC35" s="38">
        <v>33.308000040054324</v>
      </c>
      <c r="OD35" s="38">
        <v>23.998709411621093</v>
      </c>
      <c r="OE35" s="38">
        <v>-0.39399871826172017</v>
      </c>
      <c r="OF35" s="38">
        <v>-10.352259216308589</v>
      </c>
      <c r="OG35" s="38">
        <v>-14.259999999999998</v>
      </c>
      <c r="OH35" s="38">
        <v>-14.638621826171871</v>
      </c>
      <c r="OI35" s="38">
        <v>-2.740000000000002</v>
      </c>
      <c r="OJ35" s="38">
        <v>7.5559994506835935</v>
      </c>
      <c r="OK35" s="38">
        <v>26.629032402038575</v>
      </c>
      <c r="OL35" s="38">
        <v>40.567999725341792</v>
      </c>
      <c r="OM35" s="38">
        <v>46.185160980224609</v>
      </c>
      <c r="ON35" s="38">
        <v>45.505806274414063</v>
      </c>
      <c r="OO35" s="38">
        <v>28.736000022888184</v>
      </c>
      <c r="OP35" s="38">
        <v>18.546451568603516</v>
      </c>
      <c r="OQ35" s="38">
        <v>6.5419998168945313</v>
      </c>
      <c r="OR35" s="38">
        <v>-1.1664529418945335</v>
      </c>
      <c r="OS35" s="38">
        <v>-3.8606439208984327</v>
      </c>
      <c r="OT35" s="38">
        <v>-3.3828567504882798</v>
      </c>
      <c r="OU35" s="38">
        <v>-5.6083874511718719</v>
      </c>
      <c r="OV35" s="38">
        <v>12.02</v>
      </c>
      <c r="OW35" s="38">
        <v>27.459354705810547</v>
      </c>
      <c r="OX35" s="38">
        <v>41.245999679565429</v>
      </c>
      <c r="OY35" s="38">
        <v>52.583870391845707</v>
      </c>
      <c r="OZ35" s="38">
        <v>40.57612892150879</v>
      </c>
      <c r="PA35" s="38">
        <v>36.103999862670896</v>
      </c>
      <c r="PB35" s="38">
        <v>27.221290245056153</v>
      </c>
      <c r="PC35" s="38">
        <v>11.528000640869141</v>
      </c>
      <c r="PD35" s="38">
        <v>-3.355484313964844</v>
      </c>
      <c r="PE35" s="38">
        <v>-4.0290313720703139</v>
      </c>
      <c r="PF35" s="38">
        <v>-3.1835702514648432</v>
      </c>
      <c r="PG35" s="38">
        <v>-11.559999999999995</v>
      </c>
      <c r="PH35" s="38">
        <v>6.9080010986328126</v>
      </c>
      <c r="PI35" s="38">
        <v>22.709677352905274</v>
      </c>
      <c r="PJ35" s="38">
        <v>36.775999908447268</v>
      </c>
      <c r="PK35" s="38">
        <v>49.047742156982423</v>
      </c>
      <c r="PL35" s="38">
        <v>49.547096862792969</v>
      </c>
      <c r="PM35" s="38">
        <v>31.304000020027161</v>
      </c>
      <c r="PN35" s="38">
        <v>15.608387451171875</v>
      </c>
      <c r="PO35" s="38">
        <v>-2.794000549316408</v>
      </c>
      <c r="PP35" s="38">
        <v>-8.1922592163085923</v>
      </c>
      <c r="PQ35" s="38">
        <v>-5.4748376464843744</v>
      </c>
      <c r="PR35" s="38">
        <v>-9.0785702514648392</v>
      </c>
      <c r="PS35" s="38">
        <v>-9.0399999999999991</v>
      </c>
      <c r="PT35" s="38">
        <v>14.491999359130862</v>
      </c>
      <c r="PU35" s="38">
        <v>30.211612892150878</v>
      </c>
      <c r="PV35" s="38">
        <v>41.522000274658204</v>
      </c>
      <c r="PW35" s="38">
        <v>46.585806274414061</v>
      </c>
      <c r="PX35" s="38">
        <v>41.330967941284179</v>
      </c>
      <c r="PY35" s="38">
        <v>39.805999679565431</v>
      </c>
      <c r="PZ35" s="38">
        <v>22.523871078491212</v>
      </c>
      <c r="QA35" s="38">
        <v>11.317999725341796</v>
      </c>
      <c r="QB35" s="38">
        <v>-6.276128234863279</v>
      </c>
      <c r="QC35" s="38">
        <v>-0.24322509765625</v>
      </c>
      <c r="QD35" s="38">
        <v>-8.4068963623046855</v>
      </c>
      <c r="QE35" s="38">
        <v>4.6922592163085959</v>
      </c>
      <c r="QF35" s="38">
        <v>7.2739996337890638</v>
      </c>
      <c r="QG35" s="38">
        <v>30.844516115188597</v>
      </c>
      <c r="QH35" s="38">
        <v>43.915999450683593</v>
      </c>
      <c r="QI35" s="38">
        <v>48.943226470947266</v>
      </c>
      <c r="QJ35" s="38">
        <v>39.97806480407715</v>
      </c>
      <c r="QK35" s="38">
        <v>31.039999971389772</v>
      </c>
      <c r="QL35" s="38">
        <v>12.600645294189455</v>
      </c>
      <c r="QM35" s="38">
        <v>15.985999908447265</v>
      </c>
      <c r="QN35" s="38">
        <v>1.6554843139648447</v>
      </c>
      <c r="QO35" s="38">
        <v>-11.037418823242184</v>
      </c>
      <c r="QP35" s="38">
        <v>-9.2907135009765582</v>
      </c>
      <c r="QQ35" s="38">
        <v>-5.9335470581054679</v>
      </c>
      <c r="QR35" s="38">
        <v>10.693999633789062</v>
      </c>
      <c r="QS35" s="38">
        <v>24.753548431396485</v>
      </c>
      <c r="QT35" s="38">
        <v>38.533999862670896</v>
      </c>
      <c r="QU35" s="38">
        <v>46.969032745361325</v>
      </c>
      <c r="QV35" s="38">
        <v>46.353548431396483</v>
      </c>
      <c r="QW35" s="38">
        <v>37.484000091552737</v>
      </c>
      <c r="QX35" s="38">
        <v>23.870967941284178</v>
      </c>
      <c r="QY35" s="38">
        <v>18.026000366210937</v>
      </c>
      <c r="QZ35" s="38">
        <v>-7.3909686279296878</v>
      </c>
      <c r="RA35" s="38">
        <v>-10.288387451171872</v>
      </c>
      <c r="RB35" s="38">
        <v>-9.1749999999999972</v>
      </c>
      <c r="RC35" s="38">
        <v>3.6064529418945313</v>
      </c>
      <c r="RD35" s="38">
        <v>18.41</v>
      </c>
      <c r="RE35" s="38">
        <v>27.906451568603515</v>
      </c>
      <c r="RF35" s="38">
        <v>43.039999771118161</v>
      </c>
      <c r="RG35" s="38">
        <v>50.394839019775389</v>
      </c>
      <c r="RH35" s="38">
        <v>47.317418823242186</v>
      </c>
      <c r="RI35" s="38">
        <v>41.647999725341798</v>
      </c>
      <c r="RJ35" s="38">
        <v>29.288387107849122</v>
      </c>
      <c r="RK35" s="38">
        <v>18.685999908447265</v>
      </c>
      <c r="RL35" s="38">
        <v>5.632903137207034</v>
      </c>
      <c r="RM35" s="38">
        <v>-11.072259216308595</v>
      </c>
      <c r="RN35" s="38">
        <v>-10.743570251464845</v>
      </c>
      <c r="RO35" s="38">
        <v>-10.363871765136714</v>
      </c>
      <c r="RP35" s="38">
        <v>3.9559994506835956</v>
      </c>
      <c r="RQ35" s="38">
        <v>26.942580490112306</v>
      </c>
      <c r="RR35" s="38">
        <v>39.404000320434569</v>
      </c>
      <c r="RS35" s="38">
        <v>49.477418823242189</v>
      </c>
      <c r="RT35" s="38">
        <v>47.009678039550778</v>
      </c>
      <c r="RU35" s="38">
        <v>37.273999862670898</v>
      </c>
      <c r="RV35" s="38">
        <v>20.996774215698242</v>
      </c>
      <c r="RW35" s="38">
        <v>5.5400000000000027</v>
      </c>
      <c r="RX35" s="38">
        <v>-11.519356079101563</v>
      </c>
      <c r="RY35" s="38">
        <v>-7.2341937255859392</v>
      </c>
      <c r="RZ35" s="38">
        <v>-8.8724145507812509</v>
      </c>
      <c r="SA35" s="38">
        <v>-7.6522592163085932</v>
      </c>
      <c r="SB35" s="38">
        <v>5.4560012817382813</v>
      </c>
      <c r="SC35" s="38">
        <v>19.359354705810546</v>
      </c>
      <c r="SD35" s="38">
        <v>42.87800018310547</v>
      </c>
      <c r="SE35" s="38">
        <v>43.47935470581055</v>
      </c>
      <c r="SF35" s="38">
        <v>43.363225784301761</v>
      </c>
      <c r="SG35" s="38">
        <v>35.899999885559083</v>
      </c>
      <c r="SH35" s="38">
        <v>22.744516372680664</v>
      </c>
      <c r="SI35" s="38">
        <v>4.5739996337890645</v>
      </c>
      <c r="SJ35" s="38">
        <v>-1.2187094116210915</v>
      </c>
      <c r="SK35" s="38">
        <v>-5.7709686279296832</v>
      </c>
      <c r="SL35" s="38">
        <v>4.6078567504882813</v>
      </c>
      <c r="SM35" s="38">
        <v>-9.4522592163085903</v>
      </c>
      <c r="SN35" s="38">
        <v>7.5019989013671875</v>
      </c>
      <c r="SO35" s="38">
        <v>16.218064117431641</v>
      </c>
      <c r="SP35" s="38">
        <v>39.902000274658207</v>
      </c>
      <c r="SQ35" s="38">
        <v>44.54193588256836</v>
      </c>
      <c r="SR35" s="38">
        <v>39.786451568603518</v>
      </c>
      <c r="SS35" s="38">
        <v>34.735999965667723</v>
      </c>
      <c r="ST35" s="38">
        <v>14.481935882568362</v>
      </c>
      <c r="SU35" s="38">
        <v>7.1900009155273459</v>
      </c>
      <c r="SV35" s="38">
        <v>-3.1987094116210955</v>
      </c>
      <c r="SW35" s="38">
        <v>-10.404515686035154</v>
      </c>
      <c r="SX35" s="38">
        <v>-12.82</v>
      </c>
      <c r="SY35" s="38">
        <v>6.1032250976562494</v>
      </c>
      <c r="SZ35" s="38">
        <v>10.370000457763673</v>
      </c>
      <c r="TA35" s="38">
        <v>29.625161323547363</v>
      </c>
      <c r="TB35" s="38">
        <v>38.299999999999997</v>
      </c>
      <c r="TC35" s="38">
        <v>45.627742156982421</v>
      </c>
      <c r="TD35" s="38">
        <v>41.499354705810546</v>
      </c>
      <c r="TE35" s="38">
        <v>39.596000137329099</v>
      </c>
      <c r="TF35" s="38">
        <v>27.325806617736816</v>
      </c>
      <c r="TG35" s="38">
        <v>11.090000457763672</v>
      </c>
      <c r="TH35" s="38">
        <v>3.1825811767578145</v>
      </c>
      <c r="TI35" s="38">
        <v>-4.5864529418945281</v>
      </c>
      <c r="TJ35" s="38">
        <v>-11.019999999999996</v>
      </c>
      <c r="TK35" s="38">
        <v>-4.841934509277344</v>
      </c>
      <c r="TL35" s="38">
        <v>14.629999999999999</v>
      </c>
      <c r="TM35" s="38">
        <v>25.328386764526368</v>
      </c>
      <c r="TN35" s="38">
        <v>38.732000274658205</v>
      </c>
      <c r="TO35" s="38">
        <v>47.09096725463867</v>
      </c>
      <c r="TP35" s="38">
        <v>39.525160980224612</v>
      </c>
      <c r="TQ35" s="38">
        <v>34.477999954223634</v>
      </c>
      <c r="TR35" s="38">
        <v>27.662580490112305</v>
      </c>
      <c r="TS35" s="38">
        <v>10.531999359130861</v>
      </c>
      <c r="TT35" s="38">
        <v>-1.996774902343752</v>
      </c>
      <c r="TU35" s="38">
        <v>-3.0883874511718759</v>
      </c>
      <c r="TV35" s="38">
        <v>-18.300689086914062</v>
      </c>
      <c r="TW35" s="38">
        <v>-8.1574188232421889</v>
      </c>
      <c r="TX35" s="38">
        <v>7.0279992675781244</v>
      </c>
      <c r="TY35" s="38">
        <v>27.511612892150879</v>
      </c>
      <c r="TZ35" s="38">
        <v>44.666000366210938</v>
      </c>
      <c r="UA35" s="38">
        <v>49.11741882324219</v>
      </c>
      <c r="UB35" s="38">
        <v>49.297418823242182</v>
      </c>
      <c r="UC35" s="38">
        <v>36.272000045776366</v>
      </c>
      <c r="UD35" s="38">
        <v>25.026451568603516</v>
      </c>
      <c r="UE35" s="38">
        <v>7.1839996337890639</v>
      </c>
      <c r="UF35" s="38">
        <v>-2.4496780395507827</v>
      </c>
      <c r="UG35" s="38">
        <v>-1.4335470581054679</v>
      </c>
      <c r="UH35" s="38">
        <v>-7.5228567504882804</v>
      </c>
      <c r="UI35" s="38">
        <v>-2.4554843139648455</v>
      </c>
      <c r="UJ35" s="38">
        <v>8.185999450683596</v>
      </c>
      <c r="UK35" s="38">
        <v>25.682580490112304</v>
      </c>
      <c r="UL35" s="38">
        <v>38.462000274658202</v>
      </c>
      <c r="UM35" s="38">
        <v>44.344515686035152</v>
      </c>
      <c r="UN35" s="38">
        <v>47.601935882568355</v>
      </c>
      <c r="UO35" s="38">
        <v>36.097999954223631</v>
      </c>
      <c r="UP35" s="38">
        <v>25.572257843017578</v>
      </c>
      <c r="UQ35" s="38">
        <v>4.7119989013671884</v>
      </c>
      <c r="UR35" s="38">
        <v>1.713547058105469</v>
      </c>
      <c r="US35" s="38">
        <v>-5.8406439208984366</v>
      </c>
      <c r="UT35" s="38">
        <v>0.62857025146484347</v>
      </c>
      <c r="UU35" s="38">
        <v>-11.966452941894531</v>
      </c>
      <c r="UV35" s="38">
        <v>1.8380001831054713</v>
      </c>
      <c r="UW35" s="38">
        <v>27.749677352905273</v>
      </c>
      <c r="UX35" s="38">
        <v>43.903999633789063</v>
      </c>
      <c r="UY35" s="38">
        <v>44.681290588378907</v>
      </c>
      <c r="UZ35" s="38">
        <v>40.680645294189453</v>
      </c>
      <c r="VA35" s="38">
        <v>40.783999862670896</v>
      </c>
      <c r="VB35" s="38">
        <v>28.463871078491209</v>
      </c>
      <c r="VC35" s="38">
        <v>11.186000366210937</v>
      </c>
      <c r="VD35" s="38">
        <v>3.1651623535156261</v>
      </c>
      <c r="VE35" s="38">
        <v>-10.131612548828123</v>
      </c>
      <c r="VF35" s="38">
        <v>-4.2571432495117207</v>
      </c>
      <c r="VG35" s="38">
        <v>-9.0225811767578108</v>
      </c>
      <c r="VH35" s="38">
        <v>13.334000549316407</v>
      </c>
      <c r="VI35" s="38">
        <v>21.455483627319339</v>
      </c>
      <c r="VJ35" s="38">
        <v>40.327999954223628</v>
      </c>
      <c r="VK35" s="38">
        <v>50.574839019775389</v>
      </c>
      <c r="VL35" s="38">
        <v>50.760645294189452</v>
      </c>
      <c r="VM35" s="38">
        <v>41.936000137329103</v>
      </c>
      <c r="VN35" s="38">
        <v>26.42</v>
      </c>
      <c r="VO35" s="38">
        <v>18.560000457763671</v>
      </c>
      <c r="VP35" s="38">
        <v>6.3238717651367189</v>
      </c>
      <c r="VQ35" s="38">
        <v>-8.4187094116210943</v>
      </c>
      <c r="VR35" s="38">
        <v>-7.432414550781246</v>
      </c>
      <c r="VS35" s="38">
        <v>-9.7425811767578097</v>
      </c>
      <c r="VT35" s="38">
        <v>14.839999542236328</v>
      </c>
      <c r="VU35" s="38">
        <v>26.164516372680666</v>
      </c>
      <c r="VV35" s="38">
        <v>41.98400009155273</v>
      </c>
      <c r="VW35" s="38">
        <v>45.157418823242189</v>
      </c>
      <c r="VX35" s="38">
        <v>41.36</v>
      </c>
      <c r="VY35" s="38">
        <v>36.553999862670899</v>
      </c>
      <c r="VZ35" s="38">
        <v>27.14</v>
      </c>
      <c r="WA35" s="38">
        <v>8.6180010986328135</v>
      </c>
      <c r="WB35" s="38">
        <v>7.868387451171877</v>
      </c>
      <c r="WC35" s="38">
        <v>-5.6606439208984369</v>
      </c>
      <c r="WD35" s="38">
        <v>-8.5835702514648418</v>
      </c>
      <c r="WE35" s="38">
        <v>-9.1619345092773443</v>
      </c>
      <c r="WF35" s="38">
        <v>9.1459999084472656</v>
      </c>
      <c r="WG35" s="38">
        <v>29.909677352905273</v>
      </c>
      <c r="WH35" s="38">
        <v>39.500000228881838</v>
      </c>
      <c r="WI35" s="38">
        <v>50.476129608154295</v>
      </c>
      <c r="WJ35" s="38">
        <v>46.626451568603514</v>
      </c>
      <c r="WK35" s="38">
        <v>37.747999839782715</v>
      </c>
      <c r="WL35" s="38">
        <v>28.835483970642091</v>
      </c>
      <c r="WM35" s="38">
        <v>5.8219998168945324</v>
      </c>
      <c r="WN35" s="38">
        <v>3.7748376464843751</v>
      </c>
      <c r="WO35" s="38">
        <v>-8.8367749023437483</v>
      </c>
      <c r="WP35" s="38">
        <v>-4.0257135009765577</v>
      </c>
      <c r="WQ35" s="38">
        <v>-3.2858062744140639</v>
      </c>
      <c r="WR35" s="38">
        <v>14.894000091552734</v>
      </c>
      <c r="WS35" s="38">
        <v>23.301935195922852</v>
      </c>
      <c r="WT35" s="38">
        <v>37.598000068664547</v>
      </c>
      <c r="WU35" s="38">
        <v>46.957418823242186</v>
      </c>
      <c r="WV35" s="38">
        <v>47.781935882568362</v>
      </c>
      <c r="WW35" s="38">
        <v>41.695999679565432</v>
      </c>
      <c r="WX35" s="38">
        <v>25.810322647094726</v>
      </c>
      <c r="WY35" s="38">
        <v>15.57199935913086</v>
      </c>
      <c r="WZ35" s="38">
        <v>-2.6703219604492148</v>
      </c>
      <c r="XA35" s="38">
        <v>-2.1651623535156261</v>
      </c>
      <c r="XB35" s="38">
        <v>3.0521432495117189</v>
      </c>
      <c r="XC35" s="38">
        <v>2.5148376464843771</v>
      </c>
      <c r="XD35" s="38">
        <v>7.304000549316406</v>
      </c>
      <c r="XE35" s="38">
        <v>26.71612892150879</v>
      </c>
      <c r="XF35" s="38">
        <v>39.343999862670898</v>
      </c>
      <c r="XG35" s="38">
        <v>46.463870391845703</v>
      </c>
      <c r="XH35" s="38">
        <v>46.086451568603515</v>
      </c>
      <c r="XI35" s="38">
        <v>39.734000091552737</v>
      </c>
      <c r="XJ35" s="38">
        <v>27.325806617736816</v>
      </c>
      <c r="XK35" s="38">
        <v>6.091999816894532</v>
      </c>
      <c r="XL35" s="38">
        <v>-4.3367749023437483</v>
      </c>
      <c r="XM35" s="38">
        <v>-13.998709411621093</v>
      </c>
      <c r="XN35" s="38">
        <v>-7.0786218261718759</v>
      </c>
      <c r="XO35" s="38">
        <v>-15.734837646484372</v>
      </c>
      <c r="XP35" s="38">
        <v>10.159999542236328</v>
      </c>
      <c r="XQ35" s="38">
        <v>25.705806274414062</v>
      </c>
      <c r="XR35" s="38">
        <v>41.827999725341797</v>
      </c>
      <c r="XS35" s="38">
        <v>51.190321960449218</v>
      </c>
      <c r="XT35" s="38">
        <v>51.445806274414061</v>
      </c>
      <c r="XU35" s="38">
        <v>37.423999977111819</v>
      </c>
      <c r="XV35" s="38">
        <v>31.895483874082565</v>
      </c>
      <c r="XW35" s="38">
        <v>12.493999633789063</v>
      </c>
      <c r="XX35" s="38">
        <v>-4.4122592163085912</v>
      </c>
      <c r="XY35" s="38">
        <v>-4.6619345092773443</v>
      </c>
      <c r="XZ35" s="38">
        <v>-14.112140502929684</v>
      </c>
      <c r="YA35" s="38">
        <v>-1.5961282348632793</v>
      </c>
      <c r="YB35" s="38">
        <v>7.5860003662109392</v>
      </c>
      <c r="YC35" s="38">
        <v>27.488387107849121</v>
      </c>
      <c r="YD35" s="38">
        <v>44.948000183105471</v>
      </c>
      <c r="YE35" s="38">
        <v>50.789678039550779</v>
      </c>
      <c r="YF35" s="38">
        <v>43.177419509887699</v>
      </c>
      <c r="YG35" s="38">
        <v>34.79</v>
      </c>
      <c r="YH35" s="38">
        <v>29.003871078491212</v>
      </c>
      <c r="YI35" s="38">
        <v>14.438000183105469</v>
      </c>
      <c r="YJ35" s="38">
        <v>4.3670968627929696</v>
      </c>
      <c r="YK35" s="38">
        <v>-1.2941937255859344</v>
      </c>
      <c r="YL35" s="38">
        <v>0.26214324951171974</v>
      </c>
      <c r="YM35" s="38">
        <v>1.9283874511718757</v>
      </c>
      <c r="YN35" s="38">
        <v>11.81600036621094</v>
      </c>
      <c r="YO35" s="38">
        <v>29.921290245056152</v>
      </c>
      <c r="YP35" s="38">
        <v>36.841999931335451</v>
      </c>
      <c r="YQ35" s="38">
        <v>43.084516372680667</v>
      </c>
      <c r="YR35" s="38">
        <v>42.300645294189451</v>
      </c>
      <c r="YS35" s="38">
        <v>36.211999931335448</v>
      </c>
      <c r="YT35" s="38">
        <v>25.009032058715821</v>
      </c>
      <c r="YU35" s="38">
        <v>15.164000091552737</v>
      </c>
      <c r="YV35" s="38">
        <v>-1.1896780395507776</v>
      </c>
      <c r="YW35" s="38">
        <v>-3.6748376464843702</v>
      </c>
      <c r="YX35" s="38">
        <v>0.53214324951171932</v>
      </c>
      <c r="YY35" s="38">
        <v>-5.3645156860351548</v>
      </c>
      <c r="YZ35" s="38">
        <v>12.229999542236328</v>
      </c>
      <c r="ZA35" s="38">
        <v>32.121935485601426</v>
      </c>
      <c r="ZB35" s="38">
        <v>46.525999450683592</v>
      </c>
      <c r="ZC35" s="38">
        <v>45.476773529052736</v>
      </c>
      <c r="ZD35" s="38">
        <v>42.265806274414061</v>
      </c>
      <c r="ZE35" s="38">
        <v>33.998000068664552</v>
      </c>
      <c r="ZF35" s="38">
        <v>24.312257843017576</v>
      </c>
      <c r="ZG35" s="38">
        <v>8.1920007324218744</v>
      </c>
      <c r="ZH35" s="38">
        <v>-4.9812905883789043</v>
      </c>
      <c r="ZI35" s="38">
        <v>5.5167749023437516</v>
      </c>
      <c r="ZJ35" s="38">
        <v>0.37586273193359432</v>
      </c>
      <c r="ZK35" s="38">
        <v>-2.3451623535156259</v>
      </c>
      <c r="ZL35" s="38">
        <v>14.240000457763674</v>
      </c>
      <c r="ZM35" s="38">
        <v>32.400645165443422</v>
      </c>
      <c r="ZN35" s="38">
        <v>43.97</v>
      </c>
      <c r="ZO35" s="38">
        <v>51.068387451171873</v>
      </c>
      <c r="ZP35" s="38">
        <v>44.199354705810549</v>
      </c>
      <c r="ZQ35" s="38">
        <v>37.603999977111819</v>
      </c>
      <c r="ZR35" s="38">
        <v>33.515483798980711</v>
      </c>
      <c r="ZS35" s="38">
        <v>19.975999450683595</v>
      </c>
      <c r="ZT35" s="38">
        <v>7.9148376464843757</v>
      </c>
      <c r="ZU35" s="38">
        <v>8.0019345092773442</v>
      </c>
      <c r="ZV35" s="38">
        <v>0.39071350097656321</v>
      </c>
      <c r="ZW35" s="38">
        <v>0.36645294189453281</v>
      </c>
      <c r="ZX35" s="38">
        <v>13.387999725341796</v>
      </c>
      <c r="ZY35" s="38">
        <v>27.709032402038574</v>
      </c>
      <c r="ZZ35" s="38">
        <v>39.925999908447267</v>
      </c>
      <c r="AAA35" s="38">
        <v>52.821935882568354</v>
      </c>
      <c r="AAB35" s="38">
        <v>44.25741882324219</v>
      </c>
      <c r="AAC35" s="38">
        <v>38.21</v>
      </c>
      <c r="AAD35" s="38">
        <v>28.88774181365967</v>
      </c>
      <c r="AAE35" s="38">
        <v>22.358000183105467</v>
      </c>
      <c r="AAF35" s="38">
        <v>11.079354705810548</v>
      </c>
      <c r="AAG35" s="38">
        <v>2.0561282348632837</v>
      </c>
      <c r="AAH35" s="38">
        <v>12.392856750488281</v>
      </c>
      <c r="AAI35" s="38">
        <v>6.6896780395507811</v>
      </c>
      <c r="AAJ35" s="38">
        <v>12.968000640869143</v>
      </c>
      <c r="AAK35" s="38">
        <v>25.903225784301757</v>
      </c>
      <c r="AAL35" s="38">
        <v>37.196000022888185</v>
      </c>
      <c r="AAM35" s="38">
        <v>49.216129608154297</v>
      </c>
      <c r="AAN35" s="38">
        <v>40.262580490112306</v>
      </c>
      <c r="AAO35" s="38">
        <v>38.744000091552735</v>
      </c>
      <c r="AAP35" s="38">
        <v>29.549677352905274</v>
      </c>
      <c r="AAQ35" s="38">
        <v>14.07800018310547</v>
      </c>
      <c r="AAR35" s="38">
        <v>0.3722592163085956</v>
      </c>
      <c r="AAS35" s="38">
        <v>-2.391612548828121</v>
      </c>
      <c r="AAT35" s="38">
        <v>14.63642837524414</v>
      </c>
      <c r="AAU35" s="38">
        <v>12.687742156982424</v>
      </c>
      <c r="AAV35" s="38">
        <v>12.728000183105468</v>
      </c>
      <c r="AAW35" s="38">
        <v>30.885161323547365</v>
      </c>
      <c r="AAX35" s="38">
        <v>42.110000228881837</v>
      </c>
      <c r="AAY35" s="38">
        <v>53.507096862792963</v>
      </c>
      <c r="AAZ35" s="38">
        <v>45.186451568603516</v>
      </c>
    </row>
    <row r="36" spans="2:728" x14ac:dyDescent="0.25">
      <c r="B36" s="37">
        <v>43697</v>
      </c>
      <c r="C36" s="35">
        <v>64.94000244140625</v>
      </c>
      <c r="D36" s="35">
        <v>62.867168426513672</v>
      </c>
      <c r="E36" s="3">
        <v>2.0728340148925781</v>
      </c>
      <c r="F36" s="40">
        <v>0.64971750974655151</v>
      </c>
    </row>
    <row r="37" spans="2:728" x14ac:dyDescent="0.25">
      <c r="B37" s="37">
        <v>43698</v>
      </c>
      <c r="C37" s="35">
        <v>66.019996643066406</v>
      </c>
      <c r="D37" s="35">
        <v>62.666538238525391</v>
      </c>
      <c r="E37" s="3">
        <v>3.3534584045410156</v>
      </c>
      <c r="F37" s="40">
        <v>0.72881358861923218</v>
      </c>
      <c r="M37" s="18">
        <f>AVERAGE(M17:M35)</f>
        <v>18.875891278668451</v>
      </c>
      <c r="N37" s="18">
        <f t="shared" ref="N37:BY37" si="0">AVERAGE(N17:N35)</f>
        <v>26.128602445502025</v>
      </c>
      <c r="O37" s="18">
        <f t="shared" si="0"/>
        <v>25.502886300337941</v>
      </c>
      <c r="P37" s="18">
        <f t="shared" si="0"/>
        <v>34.568000031019515</v>
      </c>
      <c r="Q37" s="18">
        <f t="shared" si="0"/>
        <v>52.935619587145354</v>
      </c>
      <c r="R37" s="18">
        <f t="shared" si="0"/>
        <v>57.208842331735717</v>
      </c>
      <c r="S37" s="18">
        <f t="shared" si="0"/>
        <v>62.144040639776925</v>
      </c>
      <c r="T37" s="18">
        <f t="shared" si="0"/>
        <v>59.055008653339584</v>
      </c>
      <c r="U37" s="18">
        <f t="shared" si="0"/>
        <v>49.567052660490333</v>
      </c>
      <c r="V37" s="18">
        <f t="shared" si="0"/>
        <v>38.523395649100607</v>
      </c>
      <c r="W37" s="18">
        <f t="shared" si="0"/>
        <v>23.41147364867361</v>
      </c>
      <c r="X37" s="18">
        <f t="shared" si="0"/>
        <v>27.50275043311872</v>
      </c>
      <c r="Y37" s="18">
        <f t="shared" si="0"/>
        <v>22.94988115712216</v>
      </c>
      <c r="Z37" s="18">
        <f t="shared" si="0"/>
        <v>16.442180513080796</v>
      </c>
      <c r="AA37" s="18">
        <f t="shared" si="0"/>
        <v>21.573446685138503</v>
      </c>
      <c r="AB37" s="18">
        <f t="shared" si="0"/>
        <v>35.678631535580294</v>
      </c>
      <c r="AC37" s="18">
        <f t="shared" si="0"/>
        <v>52.501969212983795</v>
      </c>
      <c r="AD37" s="18">
        <f t="shared" si="0"/>
        <v>57.658842114900295</v>
      </c>
      <c r="AE37" s="18">
        <f t="shared" si="0"/>
        <v>60.409439721358446</v>
      </c>
      <c r="AF37" s="18">
        <f t="shared" si="0"/>
        <v>58.665670675980422</v>
      </c>
      <c r="AG37" s="18">
        <f t="shared" si="0"/>
        <v>52.20263163315623</v>
      </c>
      <c r="AH37" s="18">
        <f t="shared" si="0"/>
        <v>35.213412572082738</v>
      </c>
      <c r="AI37" s="18">
        <f t="shared" si="0"/>
        <v>23.155368416309358</v>
      </c>
      <c r="AJ37" s="18">
        <f t="shared" si="0"/>
        <v>7.8925297039433548</v>
      </c>
      <c r="AK37" s="18">
        <f t="shared" si="0"/>
        <v>17.51412559970429</v>
      </c>
      <c r="AL37" s="18">
        <f t="shared" si="0"/>
        <v>25.458420918379957</v>
      </c>
      <c r="AM37" s="18">
        <f t="shared" si="0"/>
        <v>25.8900848167821</v>
      </c>
      <c r="AN37" s="18">
        <f t="shared" si="0"/>
        <v>37.313789571711894</v>
      </c>
      <c r="AO37" s="18">
        <f t="shared" si="0"/>
        <v>46.763667138752183</v>
      </c>
      <c r="AP37" s="18">
        <f t="shared" si="0"/>
        <v>57.126736803556732</v>
      </c>
      <c r="AQ37" s="18">
        <f t="shared" si="0"/>
        <v>63.553786026804062</v>
      </c>
      <c r="AR37" s="18">
        <f t="shared" si="0"/>
        <v>61.053955841064443</v>
      </c>
      <c r="AS37" s="18">
        <f t="shared" si="0"/>
        <v>49.912526372106441</v>
      </c>
      <c r="AT37" s="18">
        <f t="shared" si="0"/>
        <v>40.229269952272119</v>
      </c>
      <c r="AU37" s="18">
        <f t="shared" si="0"/>
        <v>25.935894794213151</v>
      </c>
      <c r="AV37" s="18">
        <f t="shared" si="0"/>
        <v>17.92638371743654</v>
      </c>
      <c r="AW37" s="18">
        <f t="shared" si="0"/>
        <v>23.110628128679178</v>
      </c>
      <c r="AX37" s="18">
        <f t="shared" si="0"/>
        <v>23.759924818967523</v>
      </c>
      <c r="AY37" s="18">
        <f t="shared" si="0"/>
        <v>25.936842003056878</v>
      </c>
      <c r="AZ37" s="18">
        <f t="shared" si="0"/>
        <v>35.486947403957963</v>
      </c>
      <c r="BA37" s="18">
        <f t="shared" si="0"/>
        <v>51.766383561586082</v>
      </c>
      <c r="BB37" s="18">
        <f t="shared" si="0"/>
        <v>55.0614737360101</v>
      </c>
      <c r="BC37" s="18">
        <f t="shared" si="0"/>
        <v>61.009032275551242</v>
      </c>
      <c r="BD37" s="18">
        <f t="shared" si="0"/>
        <v>59.971816506636756</v>
      </c>
      <c r="BE37" s="18">
        <f t="shared" si="0"/>
        <v>55.100315856180693</v>
      </c>
      <c r="BF37" s="18">
        <f t="shared" si="0"/>
        <v>37.803395649382942</v>
      </c>
      <c r="BG37" s="18">
        <f t="shared" si="0"/>
        <v>16.116421180022389</v>
      </c>
      <c r="BH37" s="18">
        <f t="shared" si="0"/>
        <v>25.758981513663343</v>
      </c>
      <c r="BI37" s="18">
        <f t="shared" si="0"/>
        <v>15.331511057803503</v>
      </c>
      <c r="BJ37" s="18">
        <f t="shared" si="0"/>
        <v>19.149763889312748</v>
      </c>
      <c r="BK37" s="18">
        <f t="shared" si="0"/>
        <v>20.59398969098141</v>
      </c>
      <c r="BL37" s="18">
        <f t="shared" si="0"/>
        <v>33.519894619991902</v>
      </c>
      <c r="BM37" s="18">
        <f t="shared" si="0"/>
        <v>44.514431366167571</v>
      </c>
      <c r="BN37" s="18">
        <f t="shared" si="0"/>
        <v>59.135789533916274</v>
      </c>
      <c r="BO37" s="18">
        <f t="shared" si="0"/>
        <v>61.457962445710841</v>
      </c>
      <c r="BP37" s="18">
        <f t="shared" si="0"/>
        <v>59.247232822618976</v>
      </c>
      <c r="BQ37" s="18">
        <f t="shared" si="0"/>
        <v>52.960526659112226</v>
      </c>
      <c r="BR37" s="18">
        <f t="shared" si="0"/>
        <v>39.714329477611336</v>
      </c>
      <c r="BS37" s="18">
        <f t="shared" si="0"/>
        <v>24.778526417581656</v>
      </c>
      <c r="BT37" s="18">
        <f t="shared" si="0"/>
        <v>6.9763327336311338</v>
      </c>
      <c r="BU37" s="18">
        <f t="shared" si="0"/>
        <v>13.856061165207313</v>
      </c>
      <c r="BV37" s="18">
        <f t="shared" si="0"/>
        <v>12.730525935198132</v>
      </c>
      <c r="BW37" s="18">
        <f t="shared" si="0"/>
        <v>34.562478704327027</v>
      </c>
      <c r="BX37" s="18">
        <f t="shared" si="0"/>
        <v>38.466421029442223</v>
      </c>
      <c r="BY37" s="18">
        <f t="shared" si="0"/>
        <v>44.724991610928591</v>
      </c>
      <c r="BZ37" s="18">
        <f t="shared" ref="BZ37:EK37" si="1">AVERAGE(BZ17:BZ35)</f>
        <v>54.726420994808798</v>
      </c>
      <c r="CA37" s="18">
        <f t="shared" si="1"/>
        <v>59.987097079628391</v>
      </c>
      <c r="CB37" s="18">
        <f t="shared" si="1"/>
        <v>57.987538126895302</v>
      </c>
      <c r="CC37" s="18">
        <f t="shared" si="1"/>
        <v>53.775578917704124</v>
      </c>
      <c r="CD37" s="18">
        <f t="shared" si="1"/>
        <v>33.556434596212284</v>
      </c>
      <c r="CE37" s="18">
        <f t="shared" si="1"/>
        <v>26.649894644084732</v>
      </c>
      <c r="CF37" s="18">
        <f t="shared" si="1"/>
        <v>14.051952481144349</v>
      </c>
      <c r="CG37" s="18">
        <f t="shared" si="1"/>
        <v>11.297860936616601</v>
      </c>
      <c r="CH37" s="18">
        <f t="shared" si="1"/>
        <v>19.464962401013629</v>
      </c>
      <c r="CI37" s="18">
        <f t="shared" si="1"/>
        <v>17.936468473233671</v>
      </c>
      <c r="CJ37" s="18">
        <f t="shared" si="1"/>
        <v>35.637894682633238</v>
      </c>
      <c r="CK37" s="18">
        <f t="shared" si="1"/>
        <v>44.681595865550797</v>
      </c>
      <c r="CL37" s="18">
        <f t="shared" si="1"/>
        <v>58.714842011301151</v>
      </c>
      <c r="CM37" s="18">
        <f t="shared" si="1"/>
        <v>61.134635025827507</v>
      </c>
      <c r="CN37" s="18">
        <f t="shared" si="1"/>
        <v>58.093887590107158</v>
      </c>
      <c r="CO37" s="18">
        <f t="shared" si="1"/>
        <v>52.876842004374446</v>
      </c>
      <c r="CP37" s="18">
        <f t="shared" si="1"/>
        <v>34.750118904427474</v>
      </c>
      <c r="CQ37" s="18">
        <f t="shared" si="1"/>
        <v>24.233310416623166</v>
      </c>
      <c r="CR37" s="18">
        <f t="shared" si="1"/>
        <v>14.093819903825459</v>
      </c>
      <c r="CS37" s="18">
        <f t="shared" si="1"/>
        <v>15.096502596453616</v>
      </c>
      <c r="CT37" s="18">
        <f t="shared" si="1"/>
        <v>19.580000004517405</v>
      </c>
      <c r="CU37" s="18">
        <f t="shared" si="1"/>
        <v>28.990424432879998</v>
      </c>
      <c r="CV37" s="18">
        <f t="shared" si="1"/>
        <v>38.985578876294589</v>
      </c>
      <c r="CW37" s="18">
        <f t="shared" si="1"/>
        <v>49.817860990825451</v>
      </c>
      <c r="CX37" s="18">
        <f t="shared" si="1"/>
        <v>58.961474019100791</v>
      </c>
      <c r="CY37" s="18">
        <f t="shared" si="1"/>
        <v>61.31707991750617</v>
      </c>
      <c r="CZ37" s="18">
        <f t="shared" si="1"/>
        <v>60.492257843017583</v>
      </c>
      <c r="DA37" s="18">
        <f t="shared" si="1"/>
        <v>52.820315742492674</v>
      </c>
      <c r="DB37" s="18">
        <f t="shared" si="1"/>
        <v>38.288081542692673</v>
      </c>
      <c r="DC37" s="18">
        <f t="shared" si="1"/>
        <v>28.960842022142902</v>
      </c>
      <c r="DD37" s="18">
        <f t="shared" si="1"/>
        <v>19.019219022393223</v>
      </c>
      <c r="DE37" s="18">
        <f t="shared" si="1"/>
        <v>15.384380525789766</v>
      </c>
      <c r="DF37" s="18">
        <f t="shared" si="1"/>
        <v>18.92304906443546</v>
      </c>
      <c r="DG37" s="18">
        <f t="shared" si="1"/>
        <v>29.576264920862101</v>
      </c>
      <c r="DH37" s="18">
        <f t="shared" si="1"/>
        <v>35.350842232202233</v>
      </c>
      <c r="DI37" s="18">
        <f t="shared" si="1"/>
        <v>50.407979716250772</v>
      </c>
      <c r="DJ37" s="18">
        <f t="shared" si="1"/>
        <v>58.74010521738154</v>
      </c>
      <c r="DK37" s="18">
        <f t="shared" si="1"/>
        <v>65.022512600547401</v>
      </c>
      <c r="DL37" s="18">
        <f t="shared" si="1"/>
        <v>63.138777192768295</v>
      </c>
      <c r="DM37" s="18">
        <f t="shared" si="1"/>
        <v>51.446849325079675</v>
      </c>
      <c r="DN37" s="18">
        <f t="shared" si="1"/>
        <v>36.519619666651678</v>
      </c>
      <c r="DO37" s="18">
        <f t="shared" si="1"/>
        <v>25.473263274744934</v>
      </c>
      <c r="DP37" s="18">
        <f t="shared" si="1"/>
        <v>11.128862438703838</v>
      </c>
      <c r="DQ37" s="18">
        <f t="shared" si="1"/>
        <v>8.3387095697302573</v>
      </c>
      <c r="DR37" s="18">
        <f t="shared" si="1"/>
        <v>18.902443484663962</v>
      </c>
      <c r="DS37" s="18">
        <f t="shared" si="1"/>
        <v>28.341629907457452</v>
      </c>
      <c r="DT37" s="18">
        <f t="shared" si="1"/>
        <v>40.682315712978962</v>
      </c>
      <c r="DU37" s="18">
        <f t="shared" si="1"/>
        <v>52.773038844058384</v>
      </c>
      <c r="DV37" s="18">
        <f t="shared" si="1"/>
        <v>62.011368512605365</v>
      </c>
      <c r="DW37" s="18">
        <f t="shared" si="1"/>
        <v>60.462309076409589</v>
      </c>
      <c r="DX37" s="18">
        <f t="shared" si="1"/>
        <v>57.268760843778921</v>
      </c>
      <c r="DY37" s="18">
        <f t="shared" si="1"/>
        <v>55.638736894507161</v>
      </c>
      <c r="DZ37" s="18">
        <f t="shared" si="1"/>
        <v>43.980543333354738</v>
      </c>
      <c r="EA37" s="18">
        <f t="shared" si="1"/>
        <v>22.616000011594672</v>
      </c>
      <c r="EB37" s="18">
        <f t="shared" si="1"/>
        <v>27.44682506398151</v>
      </c>
      <c r="EC37" s="18">
        <f t="shared" si="1"/>
        <v>10.220916597215751</v>
      </c>
      <c r="ED37" s="18">
        <f t="shared" si="1"/>
        <v>27.720263078981326</v>
      </c>
      <c r="EE37" s="18">
        <f t="shared" si="1"/>
        <v>31.83436330494127</v>
      </c>
      <c r="EF37" s="18">
        <f t="shared" si="1"/>
        <v>35.745579020851537</v>
      </c>
      <c r="EG37" s="18">
        <f t="shared" si="1"/>
        <v>51.028964295638239</v>
      </c>
      <c r="EH37" s="18">
        <f t="shared" si="1"/>
        <v>57.751999853033773</v>
      </c>
      <c r="EI37" s="18">
        <f t="shared" si="1"/>
        <v>60.533514576962126</v>
      </c>
      <c r="EJ37" s="18">
        <f t="shared" si="1"/>
        <v>58.025432791458933</v>
      </c>
      <c r="EK37" s="18">
        <f t="shared" si="1"/>
        <v>49.301158005563842</v>
      </c>
      <c r="EL37" s="18">
        <f t="shared" ref="EL37:GW37" si="2">AVERAGE(EL17:EL35)</f>
        <v>33.941494198347392</v>
      </c>
      <c r="EM37" s="18">
        <f t="shared" si="2"/>
        <v>28.682631566900952</v>
      </c>
      <c r="EN37" s="18">
        <f t="shared" si="2"/>
        <v>15.297283613305344</v>
      </c>
      <c r="EO37" s="18">
        <f t="shared" si="2"/>
        <v>4.5752123175169306</v>
      </c>
      <c r="EP37" s="18">
        <f t="shared" si="2"/>
        <v>16.610000167143973</v>
      </c>
      <c r="EQ37" s="18">
        <f t="shared" si="2"/>
        <v>18.822716470266634</v>
      </c>
      <c r="ER37" s="18">
        <f t="shared" si="2"/>
        <v>33.402736981542496</v>
      </c>
      <c r="ES37" s="18">
        <f t="shared" si="2"/>
        <v>44.690458372015705</v>
      </c>
      <c r="ET37" s="18">
        <f t="shared" si="2"/>
        <v>58.542736880653798</v>
      </c>
      <c r="EU37" s="18">
        <f t="shared" si="2"/>
        <v>61.663938968056122</v>
      </c>
      <c r="EV37" s="18">
        <f t="shared" si="2"/>
        <v>59.164720113653892</v>
      </c>
      <c r="EW37" s="18">
        <f t="shared" si="2"/>
        <v>51.188315862354486</v>
      </c>
      <c r="EX37" s="18">
        <f t="shared" si="2"/>
        <v>36.887504225028188</v>
      </c>
      <c r="EY37" s="18">
        <f t="shared" si="2"/>
        <v>22.965578896622908</v>
      </c>
      <c r="EZ37" s="18">
        <f t="shared" si="2"/>
        <v>18.674193617168225</v>
      </c>
      <c r="FA37" s="18">
        <f t="shared" si="2"/>
        <v>9.6335483568593077</v>
      </c>
      <c r="FB37" s="18">
        <f t="shared" si="2"/>
        <v>14.468784034879583</v>
      </c>
      <c r="FC37" s="18">
        <f t="shared" si="2"/>
        <v>16.840271598633972</v>
      </c>
      <c r="FD37" s="18">
        <f t="shared" si="2"/>
        <v>30.725473787282645</v>
      </c>
      <c r="FE37" s="18">
        <f t="shared" si="2"/>
        <v>47.762988080476461</v>
      </c>
      <c r="FF37" s="18">
        <f t="shared" si="2"/>
        <v>56.179684275576939</v>
      </c>
      <c r="FG37" s="18">
        <f t="shared" si="2"/>
        <v>65.696366769891029</v>
      </c>
      <c r="FH37" s="18">
        <f t="shared" si="2"/>
        <v>61.209507791619536</v>
      </c>
      <c r="FI37" s="18">
        <f t="shared" si="2"/>
        <v>50.388736927634781</v>
      </c>
      <c r="FJ37" s="18">
        <f t="shared" si="2"/>
        <v>38.925874304018521</v>
      </c>
      <c r="FK37" s="18">
        <f t="shared" si="2"/>
        <v>26.185052688498246</v>
      </c>
      <c r="FL37" s="18">
        <f t="shared" si="2"/>
        <v>18.012869472503656</v>
      </c>
      <c r="FM37" s="18">
        <f t="shared" si="2"/>
        <v>8.4430108281185738</v>
      </c>
      <c r="FN37" s="18">
        <f t="shared" si="2"/>
        <v>20.923571448577075</v>
      </c>
      <c r="FO37" s="18">
        <f t="shared" si="2"/>
        <v>24.861075134779277</v>
      </c>
      <c r="FP37" s="18">
        <f t="shared" si="2"/>
        <v>37.738435979140426</v>
      </c>
      <c r="FQ37" s="18">
        <f t="shared" si="2"/>
        <v>48.875076470626013</v>
      </c>
      <c r="FR37" s="18">
        <f t="shared" si="2"/>
        <v>56.882315758153027</v>
      </c>
      <c r="FS37" s="18">
        <f t="shared" si="2"/>
        <v>60.07022072239927</v>
      </c>
      <c r="FT37" s="18">
        <f t="shared" si="2"/>
        <v>57.575557941637534</v>
      </c>
      <c r="FU37" s="18">
        <f t="shared" si="2"/>
        <v>52.761263162713306</v>
      </c>
      <c r="FV37" s="18">
        <f t="shared" si="2"/>
        <v>36.540339549466182</v>
      </c>
      <c r="FW37" s="18">
        <f t="shared" si="2"/>
        <v>21.769848900343238</v>
      </c>
      <c r="FX37" s="18">
        <f t="shared" si="2"/>
        <v>20.209541506014382</v>
      </c>
      <c r="FY37" s="18">
        <f t="shared" si="2"/>
        <v>11.261075255368889</v>
      </c>
      <c r="FZ37" s="18">
        <f t="shared" si="2"/>
        <v>10.879097543013723</v>
      </c>
      <c r="GA37" s="18">
        <f t="shared" si="2"/>
        <v>25.18597619822151</v>
      </c>
      <c r="GB37" s="18">
        <f t="shared" si="2"/>
        <v>38.36884202154058</v>
      </c>
      <c r="GC37" s="18">
        <f t="shared" si="2"/>
        <v>52.204006803412192</v>
      </c>
      <c r="GD37" s="18">
        <f t="shared" si="2"/>
        <v>57.743473730589201</v>
      </c>
      <c r="GE37" s="18">
        <f t="shared" si="2"/>
        <v>61.887945644980967</v>
      </c>
      <c r="GF37" s="18">
        <f t="shared" si="2"/>
        <v>62.7268253045333</v>
      </c>
      <c r="GG37" s="18">
        <f t="shared" si="2"/>
        <v>55.907789423089284</v>
      </c>
      <c r="GH37" s="18">
        <f t="shared" si="2"/>
        <v>36.299524565809655</v>
      </c>
      <c r="GI37" s="18">
        <f t="shared" si="2"/>
        <v>23.607578946163784</v>
      </c>
      <c r="GJ37" s="18">
        <f t="shared" si="2"/>
        <v>14.237453179108465</v>
      </c>
      <c r="GK37" s="18">
        <f t="shared" si="2"/>
        <v>10.793310845023706</v>
      </c>
      <c r="GL37" s="18">
        <f t="shared" si="2"/>
        <v>16.585977599620819</v>
      </c>
      <c r="GM37" s="18">
        <f t="shared" si="2"/>
        <v>25.757453454670156</v>
      </c>
      <c r="GN37" s="18">
        <f t="shared" si="2"/>
        <v>33.953473662075247</v>
      </c>
      <c r="GO37" s="18">
        <f t="shared" si="2"/>
        <v>48.982648578443026</v>
      </c>
      <c r="GP37" s="18">
        <f t="shared" si="2"/>
        <v>55.88378944597747</v>
      </c>
      <c r="GQ37" s="18">
        <f t="shared" si="2"/>
        <v>62.594804767809421</v>
      </c>
      <c r="GR37" s="18">
        <f t="shared" si="2"/>
        <v>59.988319091796889</v>
      </c>
      <c r="GS37" s="18">
        <f t="shared" si="2"/>
        <v>50.536210547999325</v>
      </c>
      <c r="GT37" s="18">
        <f t="shared" si="2"/>
        <v>36.656774211180824</v>
      </c>
      <c r="GU37" s="18">
        <f t="shared" si="2"/>
        <v>17.699157967316477</v>
      </c>
      <c r="GV37" s="18">
        <f t="shared" si="2"/>
        <v>13.053854088030366</v>
      </c>
      <c r="GW37" s="18">
        <f t="shared" si="2"/>
        <v>15.297589116347462</v>
      </c>
      <c r="GX37" s="18">
        <f t="shared" ref="GX37:JI37" si="3">AVERAGE(GX17:GX35)</f>
        <v>12.952014587050988</v>
      </c>
      <c r="GY37" s="18">
        <f t="shared" si="3"/>
        <v>24.635585687536945</v>
      </c>
      <c r="GZ37" s="18">
        <f t="shared" si="3"/>
        <v>37.076000076908805</v>
      </c>
      <c r="HA37" s="18">
        <f t="shared" si="3"/>
        <v>47.388013624893986</v>
      </c>
      <c r="HB37" s="18">
        <f t="shared" si="3"/>
        <v>57.458631643998004</v>
      </c>
      <c r="HC37" s="18">
        <f t="shared" si="3"/>
        <v>62.992088317871094</v>
      </c>
      <c r="HD37" s="18">
        <f t="shared" si="3"/>
        <v>61.981755587929179</v>
      </c>
      <c r="HE37" s="18">
        <f t="shared" si="3"/>
        <v>53.034105152330902</v>
      </c>
      <c r="HF37" s="18">
        <f t="shared" si="3"/>
        <v>37.555857455855914</v>
      </c>
      <c r="HG37" s="18">
        <f t="shared" si="3"/>
        <v>31.458421038326456</v>
      </c>
      <c r="HH37" s="18">
        <f t="shared" si="3"/>
        <v>20.904482351102331</v>
      </c>
      <c r="HI37" s="18">
        <f t="shared" si="3"/>
        <v>29.594601044905815</v>
      </c>
      <c r="HJ37" s="18">
        <f t="shared" si="3"/>
        <v>29.268534035933641</v>
      </c>
      <c r="HK37" s="18">
        <f t="shared" si="3"/>
        <v>23.123769187676277</v>
      </c>
      <c r="HL37" s="18">
        <f t="shared" si="3"/>
        <v>34.058947306683194</v>
      </c>
      <c r="HM37" s="18">
        <f t="shared" si="3"/>
        <v>48.225059398851897</v>
      </c>
      <c r="HN37" s="18">
        <f t="shared" si="3"/>
        <v>59.417473692643028</v>
      </c>
      <c r="HO37" s="18">
        <f t="shared" si="3"/>
        <v>65.326587492290287</v>
      </c>
      <c r="HP37" s="18">
        <f t="shared" si="3"/>
        <v>65.248658648039168</v>
      </c>
      <c r="HQ37" s="18">
        <f t="shared" si="3"/>
        <v>54.040842136583827</v>
      </c>
      <c r="HR37" s="18">
        <f t="shared" si="3"/>
        <v>38.896230898154407</v>
      </c>
      <c r="HS37" s="18">
        <f t="shared" si="3"/>
        <v>18.573263214512874</v>
      </c>
      <c r="HT37" s="18">
        <f t="shared" si="3"/>
        <v>13.539762336831345</v>
      </c>
      <c r="HU37" s="18">
        <f t="shared" si="3"/>
        <v>23.715721402858435</v>
      </c>
      <c r="HV37" s="18">
        <f t="shared" si="3"/>
        <v>24.979999981930376</v>
      </c>
      <c r="HW37" s="18">
        <f t="shared" si="3"/>
        <v>29.701867505123733</v>
      </c>
      <c r="HX37" s="18">
        <f t="shared" si="3"/>
        <v>41.386188619011328</v>
      </c>
      <c r="HY37" s="18">
        <f t="shared" si="3"/>
        <v>51.581188338430302</v>
      </c>
      <c r="HZ37" s="18">
        <f t="shared" si="3"/>
        <v>56.300947534661539</v>
      </c>
      <c r="IA37" s="18">
        <f t="shared" si="3"/>
        <v>62.572485536274158</v>
      </c>
      <c r="IB37" s="18">
        <f t="shared" si="3"/>
        <v>63.697418967799138</v>
      </c>
      <c r="IC37" s="18">
        <f t="shared" si="3"/>
        <v>54.499999945791139</v>
      </c>
      <c r="ID37" s="18">
        <f t="shared" si="3"/>
        <v>37.999286800434724</v>
      </c>
      <c r="IE37" s="18">
        <f t="shared" si="3"/>
        <v>29.47115803869147</v>
      </c>
      <c r="IF37" s="18">
        <f t="shared" si="3"/>
        <v>23.773786209758963</v>
      </c>
      <c r="IG37" s="18">
        <f t="shared" si="3"/>
        <v>22.428523040570713</v>
      </c>
      <c r="IH37" s="18">
        <f t="shared" si="3"/>
        <v>10.241992528313085</v>
      </c>
      <c r="II37" s="18">
        <f t="shared" si="3"/>
        <v>29.971714703911228</v>
      </c>
      <c r="IJ37" s="18">
        <f t="shared" si="3"/>
        <v>40.417999901708811</v>
      </c>
      <c r="IK37" s="18">
        <f t="shared" si="3"/>
        <v>52.469881021600017</v>
      </c>
      <c r="IL37" s="18">
        <f t="shared" si="3"/>
        <v>57.951263728894688</v>
      </c>
      <c r="IM37" s="18">
        <f t="shared" si="3"/>
        <v>63.388149494371909</v>
      </c>
      <c r="IN37" s="18">
        <f t="shared" si="3"/>
        <v>63.097215552079049</v>
      </c>
      <c r="IO37" s="18">
        <f t="shared" si="3"/>
        <v>55.506737092670633</v>
      </c>
      <c r="IP37" s="18">
        <f t="shared" si="3"/>
        <v>43.031646830157229</v>
      </c>
      <c r="IQ37" s="18">
        <f t="shared" si="3"/>
        <v>34.455578927491835</v>
      </c>
      <c r="IR37" s="18">
        <f t="shared" si="3"/>
        <v>12.443565399270307</v>
      </c>
      <c r="IS37" s="18">
        <f t="shared" si="3"/>
        <v>14.44404054491144</v>
      </c>
      <c r="IT37" s="18">
        <f t="shared" si="3"/>
        <v>28.313430110529854</v>
      </c>
      <c r="IU37" s="18">
        <f t="shared" si="3"/>
        <v>30.602478818391493</v>
      </c>
      <c r="IV37" s="18">
        <f t="shared" si="3"/>
        <v>41.226736847224991</v>
      </c>
      <c r="IW37" s="18">
        <f t="shared" si="3"/>
        <v>51.684176238210576</v>
      </c>
      <c r="IX37" s="18">
        <f t="shared" si="3"/>
        <v>57.690421303196956</v>
      </c>
      <c r="IY37" s="18">
        <f t="shared" si="3"/>
        <v>62.167266604774866</v>
      </c>
      <c r="IZ37" s="18">
        <f t="shared" si="3"/>
        <v>59.373446362144072</v>
      </c>
      <c r="JA37" s="18">
        <f t="shared" si="3"/>
        <v>51.725157934489999</v>
      </c>
      <c r="JB37" s="18">
        <f t="shared" si="3"/>
        <v>40.961493976994568</v>
      </c>
      <c r="JC37" s="18">
        <f t="shared" si="3"/>
        <v>28.88884219470777</v>
      </c>
      <c r="JD37" s="18">
        <f t="shared" si="3"/>
        <v>7.6734125732120768</v>
      </c>
      <c r="JE37" s="18">
        <f t="shared" si="3"/>
        <v>32.399117160094413</v>
      </c>
      <c r="JF37" s="18">
        <f t="shared" si="3"/>
        <v>24.535751704165808</v>
      </c>
      <c r="JG37" s="18">
        <f t="shared" si="3"/>
        <v>36.475551787928538</v>
      </c>
      <c r="JH37" s="18">
        <f t="shared" si="3"/>
        <v>39.828421072206993</v>
      </c>
      <c r="JI37" s="18">
        <f t="shared" si="3"/>
        <v>55.479762314244319</v>
      </c>
      <c r="JJ37" s="18">
        <f t="shared" ref="JJ37:LU37" si="4">AVERAGE(JJ17:JJ35)</f>
        <v>59.610736846923828</v>
      </c>
      <c r="JK37" s="18">
        <f t="shared" si="4"/>
        <v>60.14707297877262</v>
      </c>
      <c r="JL37" s="18">
        <f t="shared" si="4"/>
        <v>59.991680835924647</v>
      </c>
      <c r="JM37" s="18">
        <f t="shared" si="4"/>
        <v>51.321579254551935</v>
      </c>
      <c r="JN37" s="18">
        <f t="shared" si="4"/>
        <v>38.830746989877618</v>
      </c>
      <c r="JO37" s="18">
        <f t="shared" si="4"/>
        <v>26.958736734892199</v>
      </c>
      <c r="JP37" s="18">
        <f t="shared" si="4"/>
        <v>17.996977965706275</v>
      </c>
      <c r="JQ37" s="18">
        <f t="shared" si="4"/>
        <v>13.311531597438616</v>
      </c>
      <c r="JR37" s="18">
        <f t="shared" si="4"/>
        <v>19.33052637159825</v>
      </c>
      <c r="JS37" s="18">
        <f t="shared" si="4"/>
        <v>27.927756505012511</v>
      </c>
      <c r="JT37" s="18">
        <f t="shared" si="4"/>
        <v>33.612736860325462</v>
      </c>
      <c r="JU37" s="18">
        <f t="shared" si="4"/>
        <v>46.647232705166473</v>
      </c>
      <c r="JV37" s="18">
        <f t="shared" si="4"/>
        <v>58.016947732222711</v>
      </c>
      <c r="JW37" s="18">
        <f t="shared" si="4"/>
        <v>61.586926795557929</v>
      </c>
      <c r="JX37" s="18">
        <f t="shared" si="4"/>
        <v>60.268556723343693</v>
      </c>
      <c r="JY37" s="18">
        <f t="shared" si="4"/>
        <v>52.355157866728931</v>
      </c>
      <c r="JZ37" s="18">
        <f t="shared" si="4"/>
        <v>33.137453363192705</v>
      </c>
      <c r="KA37" s="18">
        <f t="shared" si="4"/>
        <v>25.126526379334297</v>
      </c>
      <c r="KB37" s="18">
        <f t="shared" si="4"/>
        <v>23.070899841659944</v>
      </c>
      <c r="KC37" s="18">
        <f t="shared" si="4"/>
        <v>15.463837016256234</v>
      </c>
      <c r="KD37" s="18">
        <f t="shared" si="4"/>
        <v>23.191503771982699</v>
      </c>
      <c r="KE37" s="18">
        <f t="shared" si="4"/>
        <v>31.274193472611266</v>
      </c>
      <c r="KF37" s="18">
        <f t="shared" si="4"/>
        <v>40.995263158459409</v>
      </c>
      <c r="KG37" s="18">
        <f t="shared" si="4"/>
        <v>52.158166475797948</v>
      </c>
      <c r="KH37" s="18">
        <f t="shared" si="4"/>
        <v>60.828736801147478</v>
      </c>
      <c r="KI37" s="18">
        <f t="shared" si="4"/>
        <v>63.467606450131072</v>
      </c>
      <c r="KJ37" s="18">
        <f t="shared" si="4"/>
        <v>58.359762115478503</v>
      </c>
      <c r="KK37" s="18">
        <f t="shared" si="4"/>
        <v>49.751405794244064</v>
      </c>
      <c r="KL37" s="18">
        <f t="shared" si="4"/>
        <v>36.005652274834482</v>
      </c>
      <c r="KM37" s="18">
        <f t="shared" si="4"/>
        <v>29.038526239897081</v>
      </c>
      <c r="KN37" s="18">
        <f t="shared" si="4"/>
        <v>21.222920208981161</v>
      </c>
      <c r="KO37" s="18">
        <f t="shared" si="4"/>
        <v>18.523837041101959</v>
      </c>
      <c r="KP37" s="18">
        <f t="shared" si="4"/>
        <v>11.919301204681396</v>
      </c>
      <c r="KQ37" s="18">
        <f t="shared" si="4"/>
        <v>34.079015104394209</v>
      </c>
      <c r="KR37" s="18">
        <f t="shared" si="4"/>
        <v>35.960000022587025</v>
      </c>
      <c r="KS37" s="18">
        <f t="shared" si="4"/>
        <v>49.354872734170215</v>
      </c>
      <c r="KT37" s="18">
        <f t="shared" si="4"/>
        <v>60.415368724622219</v>
      </c>
      <c r="KU37" s="18">
        <f t="shared" si="4"/>
        <v>60.855313921476657</v>
      </c>
      <c r="KV37" s="18">
        <f t="shared" si="4"/>
        <v>59.138805172568865</v>
      </c>
      <c r="KW37" s="18">
        <f t="shared" si="4"/>
        <v>54.897894899468682</v>
      </c>
      <c r="KX37" s="18">
        <f t="shared" si="4"/>
        <v>38.56617998436878</v>
      </c>
      <c r="KY37" s="18">
        <f t="shared" si="4"/>
        <v>22.795368561995655</v>
      </c>
      <c r="KZ37" s="18">
        <f t="shared" si="4"/>
        <v>21.609813324307137</v>
      </c>
      <c r="LA37" s="18">
        <f t="shared" si="4"/>
        <v>30.89035660994681</v>
      </c>
      <c r="LB37" s="18">
        <f t="shared" si="4"/>
        <v>15.59462414339969</v>
      </c>
      <c r="LC37" s="18">
        <f t="shared" si="4"/>
        <v>27.68611195815237</v>
      </c>
      <c r="LD37" s="18">
        <f t="shared" si="4"/>
        <v>28.678842042339475</v>
      </c>
      <c r="LE37" s="18">
        <f t="shared" si="4"/>
        <v>46.933887865668851</v>
      </c>
      <c r="LF37" s="18">
        <f t="shared" si="4"/>
        <v>55.071579079878958</v>
      </c>
      <c r="LG37" s="18">
        <f t="shared" si="4"/>
        <v>62.09361606798673</v>
      </c>
      <c r="LH37" s="18">
        <f t="shared" si="4"/>
        <v>58.8569781012284</v>
      </c>
      <c r="LI37" s="18">
        <f t="shared" si="4"/>
        <v>51.368947463286545</v>
      </c>
      <c r="LJ37" s="18">
        <f t="shared" si="4"/>
        <v>33.545127256794977</v>
      </c>
      <c r="LK37" s="18">
        <f t="shared" si="4"/>
        <v>21.654105210398363</v>
      </c>
      <c r="LL37" s="18">
        <f t="shared" si="4"/>
        <v>29.294499107222805</v>
      </c>
      <c r="LM37" s="18">
        <f t="shared" si="4"/>
        <v>20.718981439690843</v>
      </c>
      <c r="LN37" s="18">
        <f t="shared" si="4"/>
        <v>24.645714275711462</v>
      </c>
      <c r="LO37" s="18">
        <f t="shared" si="4"/>
        <v>25.33460918338675</v>
      </c>
      <c r="LP37" s="18">
        <f t="shared" si="4"/>
        <v>32.576315757098953</v>
      </c>
      <c r="LQ37" s="18">
        <f t="shared" si="4"/>
        <v>48.922750539277722</v>
      </c>
      <c r="LR37" s="18">
        <f t="shared" si="4"/>
        <v>59.249789456819229</v>
      </c>
      <c r="LS37" s="18">
        <f t="shared" si="4"/>
        <v>62.295924963700131</v>
      </c>
      <c r="LT37" s="18">
        <f t="shared" si="4"/>
        <v>57.748250949257297</v>
      </c>
      <c r="LU37" s="18">
        <f t="shared" si="4"/>
        <v>53.3249475539358</v>
      </c>
      <c r="LV37" s="18">
        <f t="shared" ref="LV37:OG37" si="5">AVERAGE(LV17:LV35)</f>
        <v>40.141561943355363</v>
      </c>
      <c r="LW37" s="18">
        <f t="shared" si="5"/>
        <v>25.694631572773584</v>
      </c>
      <c r="LX37" s="18">
        <f t="shared" si="5"/>
        <v>28.396944016406408</v>
      </c>
      <c r="LY37" s="18">
        <f t="shared" si="5"/>
        <v>22.701426150673313</v>
      </c>
      <c r="LZ37" s="18">
        <f t="shared" si="5"/>
        <v>24.516466116811099</v>
      </c>
      <c r="MA37" s="18">
        <f t="shared" si="5"/>
        <v>30.277317540018178</v>
      </c>
      <c r="MB37" s="18">
        <f t="shared" si="5"/>
        <v>38.342631624121417</v>
      </c>
      <c r="MC37" s="18">
        <f t="shared" si="5"/>
        <v>50.198030479832696</v>
      </c>
      <c r="MD37" s="18">
        <f t="shared" si="5"/>
        <v>57.497473445691568</v>
      </c>
      <c r="ME37" s="18">
        <f t="shared" si="5"/>
        <v>62.776943849262445</v>
      </c>
      <c r="MF37" s="18">
        <f t="shared" si="5"/>
        <v>62.54224118684467</v>
      </c>
      <c r="MG37" s="18">
        <f t="shared" si="5"/>
        <v>50.496420879614973</v>
      </c>
      <c r="MH37" s="18">
        <f t="shared" si="5"/>
        <v>42.090390450828956</v>
      </c>
      <c r="MI37" s="18">
        <f t="shared" si="5"/>
        <v>25.439473631695694</v>
      </c>
      <c r="MJ37" s="18">
        <f t="shared" si="5"/>
        <v>19.025025517313104</v>
      </c>
      <c r="MK37" s="18">
        <f t="shared" si="5"/>
        <v>20.783463511561092</v>
      </c>
      <c r="ML37" s="18">
        <f t="shared" si="5"/>
        <v>24.427912888777886</v>
      </c>
      <c r="MM37" s="18">
        <f t="shared" si="5"/>
        <v>28.823870968944142</v>
      </c>
      <c r="MN37" s="18">
        <f t="shared" si="5"/>
        <v>38.518842054668227</v>
      </c>
      <c r="MO37" s="18">
        <f t="shared" si="5"/>
        <v>51.739185252942526</v>
      </c>
      <c r="MP37" s="18">
        <f t="shared" si="5"/>
        <v>59.947999845805917</v>
      </c>
      <c r="MQ37" s="18">
        <f t="shared" si="5"/>
        <v>63.203565593518704</v>
      </c>
      <c r="MR37" s="18">
        <f t="shared" si="5"/>
        <v>59.757283513922438</v>
      </c>
      <c r="MS37" s="18">
        <f t="shared" si="5"/>
        <v>51.995473641219888</v>
      </c>
      <c r="MT37" s="18">
        <f t="shared" si="5"/>
        <v>35.405636645367281</v>
      </c>
      <c r="MU37" s="18">
        <f t="shared" si="5"/>
        <v>21.007368272731174</v>
      </c>
      <c r="MV37" s="18">
        <f t="shared" si="5"/>
        <v>23.621595883620419</v>
      </c>
      <c r="MW37" s="18">
        <f t="shared" si="5"/>
        <v>5.4147028069747112</v>
      </c>
      <c r="MX37" s="18">
        <f t="shared" si="5"/>
        <v>26.708895403585938</v>
      </c>
      <c r="MY37" s="18">
        <f t="shared" si="5"/>
        <v>27.601912741661074</v>
      </c>
      <c r="MZ37" s="18">
        <f t="shared" si="5"/>
        <v>41.982736699957606</v>
      </c>
      <c r="NA37" s="18">
        <f t="shared" si="5"/>
        <v>48.764699253283055</v>
      </c>
      <c r="NB37" s="18">
        <f t="shared" si="5"/>
        <v>59.268210637945877</v>
      </c>
      <c r="NC37" s="18">
        <f t="shared" si="5"/>
        <v>64.225501042416212</v>
      </c>
      <c r="ND37" s="18">
        <f t="shared" si="5"/>
        <v>62.813921878212376</v>
      </c>
      <c r="NE37" s="18">
        <f t="shared" si="5"/>
        <v>54.701789358038646</v>
      </c>
      <c r="NF37" s="18">
        <f t="shared" si="5"/>
        <v>38.751894710189411</v>
      </c>
      <c r="NG37" s="18">
        <f t="shared" si="5"/>
        <v>19.299339261556923</v>
      </c>
      <c r="NH37" s="18">
        <f t="shared" si="5"/>
        <v>25.489945426740142</v>
      </c>
      <c r="NI37" s="18">
        <f t="shared" si="5"/>
        <v>15.503565128226024</v>
      </c>
      <c r="NJ37" s="18">
        <f t="shared" si="5"/>
        <v>8.4877367955759926</v>
      </c>
      <c r="NK37" s="18">
        <f t="shared" si="5"/>
        <v>31.011069662696443</v>
      </c>
      <c r="NL37" s="18">
        <f t="shared" si="5"/>
        <v>43.571265152379091</v>
      </c>
      <c r="NM37" s="18">
        <f t="shared" si="5"/>
        <v>53.708714557195982</v>
      </c>
      <c r="NN37" s="18">
        <f t="shared" si="5"/>
        <v>60.723939915707227</v>
      </c>
      <c r="NO37" s="18">
        <f t="shared" si="5"/>
        <v>64.953432376259258</v>
      </c>
      <c r="NP37" s="18">
        <f t="shared" si="5"/>
        <v>62.929862839548221</v>
      </c>
      <c r="NQ37" s="18">
        <f t="shared" si="5"/>
        <v>52.102181764903825</v>
      </c>
      <c r="NR37" s="18">
        <f t="shared" si="5"/>
        <v>37.406125959848104</v>
      </c>
      <c r="NS37" s="18">
        <f t="shared" si="5"/>
        <v>19.193248277463411</v>
      </c>
      <c r="NT37" s="18">
        <f t="shared" si="5"/>
        <v>18.276255260266751</v>
      </c>
      <c r="NU37" s="18">
        <f t="shared" si="5"/>
        <v>17.833113584518429</v>
      </c>
      <c r="NV37" s="18">
        <f t="shared" si="5"/>
        <v>20.820849582145087</v>
      </c>
      <c r="NW37" s="18">
        <f t="shared" si="5"/>
        <v>28.082231375292729</v>
      </c>
      <c r="NX37" s="18">
        <f t="shared" si="5"/>
        <v>40.554363582793037</v>
      </c>
      <c r="NY37" s="18">
        <f t="shared" si="5"/>
        <v>51.684045879464399</v>
      </c>
      <c r="NZ37" s="18">
        <f t="shared" si="5"/>
        <v>60.878789608604031</v>
      </c>
      <c r="OA37" s="18">
        <f t="shared" si="5"/>
        <v>61.791407478734058</v>
      </c>
      <c r="OB37" s="18">
        <f t="shared" si="5"/>
        <v>59.93065749318977</v>
      </c>
      <c r="OC37" s="18">
        <f t="shared" si="5"/>
        <v>54.636736964677517</v>
      </c>
      <c r="OD37" s="18">
        <f t="shared" si="5"/>
        <v>39.654338112253896</v>
      </c>
      <c r="OE37" s="18">
        <f t="shared" si="5"/>
        <v>25.411232948867898</v>
      </c>
      <c r="OF37" s="18">
        <f t="shared" si="5"/>
        <v>19.637203102362783</v>
      </c>
      <c r="OG37" s="18">
        <f t="shared" si="5"/>
        <v>21.144268765198557</v>
      </c>
      <c r="OH37" s="18">
        <f t="shared" ref="OH37:QS37" si="6">AVERAGE(OH17:OH35)</f>
        <v>16.919316011729993</v>
      </c>
      <c r="OI37" s="18">
        <f t="shared" si="6"/>
        <v>28.106801997736881</v>
      </c>
      <c r="OJ37" s="18">
        <f t="shared" si="6"/>
        <v>37.732267768006572</v>
      </c>
      <c r="OK37" s="18">
        <f t="shared" si="6"/>
        <v>47.774790278986877</v>
      </c>
      <c r="OL37" s="18">
        <f t="shared" si="6"/>
        <v>60.630050610994033</v>
      </c>
      <c r="OM37" s="18">
        <f t="shared" si="6"/>
        <v>63.222898133930407</v>
      </c>
      <c r="ON37" s="18">
        <f t="shared" si="6"/>
        <v>59.472738591244337</v>
      </c>
      <c r="OO37" s="18">
        <f t="shared" si="6"/>
        <v>45.238309025011574</v>
      </c>
      <c r="OP37" s="18">
        <f t="shared" si="6"/>
        <v>35.251382342451485</v>
      </c>
      <c r="OQ37" s="18">
        <f t="shared" si="6"/>
        <v>28.191058975740486</v>
      </c>
      <c r="OR37" s="18">
        <f t="shared" si="6"/>
        <v>18.055639724480475</v>
      </c>
      <c r="OS37" s="18">
        <f t="shared" si="6"/>
        <v>16.518395483085989</v>
      </c>
      <c r="OT37" s="18">
        <f t="shared" si="6"/>
        <v>24.769070202174941</v>
      </c>
      <c r="OU37" s="18">
        <f t="shared" si="6"/>
        <v>31.565592397012203</v>
      </c>
      <c r="OV37" s="18">
        <f t="shared" si="6"/>
        <v>44.674526244715651</v>
      </c>
      <c r="OW37" s="18">
        <f t="shared" si="6"/>
        <v>54.765921867772157</v>
      </c>
      <c r="OX37" s="18">
        <f t="shared" si="6"/>
        <v>61.325990227147152</v>
      </c>
      <c r="OY37" s="18">
        <f t="shared" si="6"/>
        <v>66.622258726421165</v>
      </c>
      <c r="OZ37" s="18">
        <f t="shared" si="6"/>
        <v>60.836060923526155</v>
      </c>
      <c r="PA37" s="18">
        <f t="shared" si="6"/>
        <v>51.757999990362862</v>
      </c>
      <c r="PB37" s="18">
        <f t="shared" si="6"/>
        <v>42.012461817766486</v>
      </c>
      <c r="PC37" s="18">
        <f t="shared" si="6"/>
        <v>29.458526370148913</v>
      </c>
      <c r="PD37" s="18">
        <f t="shared" si="6"/>
        <v>25.409983002480704</v>
      </c>
      <c r="PE37" s="18">
        <f t="shared" si="6"/>
        <v>21.055450066516272</v>
      </c>
      <c r="PF37" s="18">
        <f t="shared" si="6"/>
        <v>19.131015155691845</v>
      </c>
      <c r="PG37" s="18">
        <f t="shared" si="6"/>
        <v>25.111409213291974</v>
      </c>
      <c r="PH37" s="18">
        <f t="shared" si="6"/>
        <v>40.29231580031545</v>
      </c>
      <c r="PI37" s="18">
        <f t="shared" si="6"/>
        <v>51.648115531519835</v>
      </c>
      <c r="PJ37" s="18">
        <f t="shared" si="6"/>
        <v>59.515052723131681</v>
      </c>
      <c r="PK37" s="18">
        <f t="shared" si="6"/>
        <v>63.55269585057308</v>
      </c>
      <c r="PL37" s="18">
        <f t="shared" si="6"/>
        <v>62.635755366275184</v>
      </c>
      <c r="PM37" s="18">
        <f t="shared" si="6"/>
        <v>52.659004753765309</v>
      </c>
      <c r="PN37" s="18">
        <f t="shared" si="6"/>
        <v>36.084533028853564</v>
      </c>
      <c r="PO37" s="18">
        <f t="shared" si="6"/>
        <v>21.32284213549212</v>
      </c>
      <c r="PP37" s="18">
        <f t="shared" si="6"/>
        <v>17.818505816898845</v>
      </c>
      <c r="PQ37" s="18">
        <f t="shared" si="6"/>
        <v>18.604251514986942</v>
      </c>
      <c r="PR37" s="18">
        <f t="shared" si="6"/>
        <v>23.184636544428376</v>
      </c>
      <c r="PS37" s="18">
        <f t="shared" si="6"/>
        <v>23.347388770454806</v>
      </c>
      <c r="PT37" s="18">
        <f t="shared" si="6"/>
        <v>43.355157732053812</v>
      </c>
      <c r="PU37" s="18">
        <f t="shared" si="6"/>
        <v>54.030344176041446</v>
      </c>
      <c r="PV37" s="18">
        <f t="shared" si="6"/>
        <v>59.516316006309111</v>
      </c>
      <c r="PW37" s="18">
        <f t="shared" si="6"/>
        <v>62.572495872095999</v>
      </c>
      <c r="PX37" s="18">
        <f t="shared" si="6"/>
        <v>59.915127487182609</v>
      </c>
      <c r="PY37" s="18">
        <f t="shared" si="6"/>
        <v>57.12357884858784</v>
      </c>
      <c r="PZ37" s="18">
        <f t="shared" si="6"/>
        <v>40.474903292906916</v>
      </c>
      <c r="QA37" s="18">
        <f t="shared" si="6"/>
        <v>23.223894672393794</v>
      </c>
      <c r="QB37" s="18">
        <f t="shared" si="6"/>
        <v>19.620033989956507</v>
      </c>
      <c r="QC37" s="18">
        <f t="shared" si="6"/>
        <v>11.436981333682416</v>
      </c>
      <c r="QD37" s="18">
        <f t="shared" si="6"/>
        <v>20.206175872401182</v>
      </c>
      <c r="QE37" s="18">
        <f t="shared" si="6"/>
        <v>32.978845606352159</v>
      </c>
      <c r="QF37" s="18">
        <f t="shared" si="6"/>
        <v>40.249751837880993</v>
      </c>
      <c r="QG37" s="18">
        <f t="shared" si="6"/>
        <v>53.991956106988994</v>
      </c>
      <c r="QH37" s="18">
        <f t="shared" si="6"/>
        <v>59.736105451081933</v>
      </c>
      <c r="QI37" s="18">
        <f t="shared" si="6"/>
        <v>63.340170247931241</v>
      </c>
      <c r="QJ37" s="18">
        <f t="shared" si="6"/>
        <v>59.0015280030903</v>
      </c>
      <c r="QK37" s="18">
        <f t="shared" si="6"/>
        <v>50.941052678258785</v>
      </c>
      <c r="QL37" s="18">
        <f t="shared" si="6"/>
        <v>32.897249670499257</v>
      </c>
      <c r="QM37" s="18">
        <f t="shared" si="6"/>
        <v>25.122736913216741</v>
      </c>
      <c r="QN37" s="18">
        <f t="shared" si="6"/>
        <v>14.427419412732124</v>
      </c>
      <c r="QO37" s="18">
        <f t="shared" si="6"/>
        <v>15.361337708799462</v>
      </c>
      <c r="QP37" s="18">
        <f t="shared" si="6"/>
        <v>28.857782060723551</v>
      </c>
      <c r="QQ37" s="18">
        <f t="shared" si="6"/>
        <v>25.22112057958779</v>
      </c>
      <c r="QR37" s="18">
        <f t="shared" si="6"/>
        <v>42.364842113695659</v>
      </c>
      <c r="QS37" s="18">
        <f t="shared" si="6"/>
        <v>54.118302074231593</v>
      </c>
      <c r="QT37" s="18">
        <f t="shared" ref="QT37:TE37" si="7">AVERAGE(QT17:QT35)</f>
        <v>62.587052576165433</v>
      </c>
      <c r="QU37" s="18">
        <f t="shared" si="7"/>
        <v>64.826977932578643</v>
      </c>
      <c r="QV37" s="18">
        <f t="shared" si="7"/>
        <v>62.71215631585374</v>
      </c>
      <c r="QW37" s="18">
        <f t="shared" si="7"/>
        <v>56.345789280941624</v>
      </c>
      <c r="QX37" s="18">
        <f t="shared" si="7"/>
        <v>35.29317486261067</v>
      </c>
      <c r="QY37" s="18">
        <f t="shared" si="7"/>
        <v>30.53663158542232</v>
      </c>
      <c r="QZ37" s="18">
        <f t="shared" si="7"/>
        <v>18.940067736537834</v>
      </c>
      <c r="RA37" s="18">
        <f t="shared" si="7"/>
        <v>15.112088308836279</v>
      </c>
      <c r="RB37" s="18">
        <f t="shared" si="7"/>
        <v>25.018233129978181</v>
      </c>
      <c r="RC37" s="18">
        <f t="shared" si="7"/>
        <v>34.303022155134308</v>
      </c>
      <c r="RD37" s="18">
        <f t="shared" si="7"/>
        <v>42.505052623748774</v>
      </c>
      <c r="RE37" s="18">
        <f t="shared" si="7"/>
        <v>50.045534643875925</v>
      </c>
      <c r="RF37" s="18">
        <f t="shared" si="7"/>
        <v>59.149052778545162</v>
      </c>
      <c r="RG37" s="18">
        <f t="shared" si="7"/>
        <v>62.730798090884562</v>
      </c>
      <c r="RH37" s="18">
        <f t="shared" si="7"/>
        <v>57.358322818153788</v>
      </c>
      <c r="RI37" s="18">
        <f t="shared" si="7"/>
        <v>52.370631545217414</v>
      </c>
      <c r="RJ37" s="18">
        <f t="shared" si="7"/>
        <v>40.463361707988533</v>
      </c>
      <c r="RK37" s="18">
        <f t="shared" si="7"/>
        <v>27.447263104288201</v>
      </c>
      <c r="RL37" s="18">
        <f t="shared" si="7"/>
        <v>17.4209166401311</v>
      </c>
      <c r="RM37" s="18">
        <f t="shared" si="7"/>
        <v>12.9817318140833</v>
      </c>
      <c r="RN37" s="18">
        <f t="shared" si="7"/>
        <v>12.445977639148108</v>
      </c>
      <c r="RO37" s="18">
        <f t="shared" si="7"/>
        <v>24.851035581262483</v>
      </c>
      <c r="RP37" s="18">
        <f t="shared" si="7"/>
        <v>36.766842005503797</v>
      </c>
      <c r="RQ37" s="18">
        <f t="shared" si="7"/>
        <v>48.281595811341937</v>
      </c>
      <c r="RR37" s="18">
        <f t="shared" si="7"/>
        <v>59.797368505377513</v>
      </c>
      <c r="RS37" s="18">
        <f t="shared" si="7"/>
        <v>62.0978947368421</v>
      </c>
      <c r="RT37" s="18">
        <f t="shared" si="7"/>
        <v>60.896875706722859</v>
      </c>
      <c r="RU37" s="18">
        <f t="shared" si="7"/>
        <v>52.644736781873199</v>
      </c>
      <c r="RV37" s="18">
        <f t="shared" si="7"/>
        <v>35.61100159695274</v>
      </c>
      <c r="RW37" s="18">
        <f t="shared" si="7"/>
        <v>22.438526313681351</v>
      </c>
      <c r="RX37" s="18">
        <f t="shared" si="7"/>
        <v>14.031171286137482</v>
      </c>
      <c r="RY37" s="18">
        <f t="shared" si="7"/>
        <v>14.464210642638959</v>
      </c>
      <c r="RZ37" s="18">
        <f t="shared" si="7"/>
        <v>28.168384752148079</v>
      </c>
      <c r="SA37" s="18">
        <f t="shared" si="7"/>
        <v>30.868964298461613</v>
      </c>
      <c r="SB37" s="18">
        <f t="shared" si="7"/>
        <v>38.6378947308189</v>
      </c>
      <c r="SC37" s="18">
        <f t="shared" si="7"/>
        <v>48.05911723011419</v>
      </c>
      <c r="SD37" s="18">
        <f t="shared" si="7"/>
        <v>60.065473761307572</v>
      </c>
      <c r="SE37" s="18">
        <f t="shared" si="7"/>
        <v>60.073276584022921</v>
      </c>
      <c r="SF37" s="18">
        <f t="shared" si="7"/>
        <v>58.371375278673653</v>
      </c>
      <c r="SG37" s="18">
        <f t="shared" si="7"/>
        <v>50.260842154653446</v>
      </c>
      <c r="SH37" s="18">
        <f t="shared" si="7"/>
        <v>38.034736808224721</v>
      </c>
      <c r="SI37" s="18">
        <f t="shared" si="7"/>
        <v>30.617157926057523</v>
      </c>
      <c r="SJ37" s="18">
        <f t="shared" si="7"/>
        <v>27.086825121578421</v>
      </c>
      <c r="SK37" s="18">
        <f t="shared" si="7"/>
        <v>27.547368347644799</v>
      </c>
      <c r="SL37" s="18">
        <f t="shared" si="7"/>
        <v>27.93375925716601</v>
      </c>
      <c r="SM37" s="18">
        <f t="shared" si="7"/>
        <v>27.415959278909792</v>
      </c>
      <c r="SN37" s="18">
        <f t="shared" si="7"/>
        <v>39.216421048264749</v>
      </c>
      <c r="SO37" s="18">
        <f t="shared" si="7"/>
        <v>45.820271553742245</v>
      </c>
      <c r="SP37" s="18">
        <f t="shared" si="7"/>
        <v>60.995158169395033</v>
      </c>
      <c r="SQ37" s="18">
        <f t="shared" si="7"/>
        <v>60.263667409796476</v>
      </c>
      <c r="SR37" s="18">
        <f t="shared" si="7"/>
        <v>60.957996553119862</v>
      </c>
      <c r="SS37" s="18">
        <f t="shared" si="7"/>
        <v>53.934105179435335</v>
      </c>
      <c r="ST37" s="18">
        <f t="shared" si="7"/>
        <v>34.783735138993514</v>
      </c>
      <c r="SU37" s="18">
        <f t="shared" si="7"/>
        <v>23.2867368577656</v>
      </c>
      <c r="SV37" s="18">
        <f t="shared" si="7"/>
        <v>14.92628179274107</v>
      </c>
      <c r="SW37" s="18">
        <f t="shared" si="7"/>
        <v>22.510424488218206</v>
      </c>
      <c r="SX37" s="18">
        <f t="shared" si="7"/>
        <v>22.69718038659347</v>
      </c>
      <c r="SY37" s="18">
        <f t="shared" si="7"/>
        <v>29.135891319325101</v>
      </c>
      <c r="SZ37" s="18">
        <f t="shared" si="7"/>
        <v>36.073684228595937</v>
      </c>
      <c r="TA37" s="18">
        <f t="shared" si="7"/>
        <v>53.008353289553995</v>
      </c>
      <c r="TB37" s="18">
        <f t="shared" si="7"/>
        <v>59.540000144556942</v>
      </c>
      <c r="TC37" s="18">
        <f t="shared" si="7"/>
        <v>62.386383642899368</v>
      </c>
      <c r="TD37" s="18">
        <f t="shared" si="7"/>
        <v>59.94553478843288</v>
      </c>
      <c r="TE37" s="18">
        <f t="shared" si="7"/>
        <v>53.524526563945564</v>
      </c>
      <c r="TF37" s="18">
        <f t="shared" ref="TF37:VQ37" si="8">AVERAGE(TF17:TF35)</f>
        <v>43.904448230141092</v>
      </c>
      <c r="TG37" s="18">
        <f t="shared" si="8"/>
        <v>35.645157971099799</v>
      </c>
      <c r="TH37" s="18">
        <f t="shared" si="8"/>
        <v>24.484312487150497</v>
      </c>
      <c r="TI37" s="18">
        <f t="shared" si="8"/>
        <v>23.364278289393372</v>
      </c>
      <c r="TJ37" s="18">
        <f t="shared" si="8"/>
        <v>29.423157858597609</v>
      </c>
      <c r="TK37" s="18">
        <f t="shared" si="8"/>
        <v>26.974057829003581</v>
      </c>
      <c r="TL37" s="18">
        <f t="shared" si="8"/>
        <v>42.60705264618521</v>
      </c>
      <c r="TM37" s="18">
        <f t="shared" si="8"/>
        <v>50.748115459241362</v>
      </c>
      <c r="TN37" s="18">
        <f t="shared" si="8"/>
        <v>60.25968421534489</v>
      </c>
      <c r="TO37" s="18">
        <f t="shared" si="8"/>
        <v>63.00003381829513</v>
      </c>
      <c r="TP37" s="18">
        <f t="shared" si="8"/>
        <v>61.061595964933701</v>
      </c>
      <c r="TQ37" s="18">
        <f t="shared" si="8"/>
        <v>52.377263348228048</v>
      </c>
      <c r="TR37" s="18">
        <f t="shared" si="8"/>
        <v>43.474465076044986</v>
      </c>
      <c r="TS37" s="18">
        <f t="shared" si="8"/>
        <v>27.432105246594073</v>
      </c>
      <c r="TT37" s="18">
        <f t="shared" si="8"/>
        <v>19.122818399479513</v>
      </c>
      <c r="TU37" s="18">
        <f t="shared" si="8"/>
        <v>13.86003397414559</v>
      </c>
      <c r="TV37" s="18">
        <f t="shared" si="8"/>
        <v>25.570635200299716</v>
      </c>
      <c r="TW37" s="18">
        <f t="shared" si="8"/>
        <v>25.875415909415796</v>
      </c>
      <c r="TX37" s="18">
        <f t="shared" si="8"/>
        <v>41.864947428954274</v>
      </c>
      <c r="TY37" s="18">
        <f t="shared" si="8"/>
        <v>54.397623196652056</v>
      </c>
      <c r="TZ37" s="18">
        <f t="shared" si="8"/>
        <v>64.168526522987761</v>
      </c>
      <c r="UA37" s="18">
        <f t="shared" si="8"/>
        <v>66.381222229003896</v>
      </c>
      <c r="UB37" s="18">
        <f t="shared" si="8"/>
        <v>67.129032383968962</v>
      </c>
      <c r="UC37" s="18">
        <f t="shared" si="8"/>
        <v>50.63442105745014</v>
      </c>
      <c r="UD37" s="18">
        <f t="shared" si="8"/>
        <v>41.457793035758165</v>
      </c>
      <c r="UE37" s="18">
        <f t="shared" si="8"/>
        <v>29.934421039380524</v>
      </c>
      <c r="UF37" s="18">
        <f t="shared" si="8"/>
        <v>23.124380272815102</v>
      </c>
      <c r="UG37" s="18">
        <f t="shared" si="8"/>
        <v>20.244074516798317</v>
      </c>
      <c r="UH37" s="18">
        <f t="shared" si="8"/>
        <v>22.650488830867566</v>
      </c>
      <c r="UI37" s="18">
        <f t="shared" si="8"/>
        <v>32.543361633451369</v>
      </c>
      <c r="UJ37" s="18">
        <f t="shared" si="8"/>
        <v>40.70157888412475</v>
      </c>
      <c r="UK37" s="18">
        <f t="shared" si="8"/>
        <v>55.589779277600741</v>
      </c>
      <c r="UL37" s="18">
        <f t="shared" si="8"/>
        <v>62.122526518169202</v>
      </c>
      <c r="UM37" s="18">
        <f t="shared" si="8"/>
        <v>63.956264809056343</v>
      </c>
      <c r="UN37" s="18">
        <f t="shared" si="8"/>
        <v>62.814838730661485</v>
      </c>
      <c r="UO37" s="18">
        <f t="shared" si="8"/>
        <v>53.45536842346192</v>
      </c>
      <c r="UP37" s="18">
        <f t="shared" si="8"/>
        <v>39.624176518289666</v>
      </c>
      <c r="UQ37" s="18">
        <f t="shared" si="8"/>
        <v>20.023368413824784</v>
      </c>
      <c r="UR37" s="18">
        <f t="shared" si="8"/>
        <v>26.212801194441944</v>
      </c>
      <c r="US37" s="18">
        <f t="shared" si="8"/>
        <v>10.261256358999956</v>
      </c>
      <c r="UT37" s="18">
        <f t="shared" si="8"/>
        <v>25.814360822878385</v>
      </c>
      <c r="UU37" s="18">
        <f t="shared" si="8"/>
        <v>24.298200392911301</v>
      </c>
      <c r="UV37" s="18">
        <f t="shared" si="8"/>
        <v>35.266842102251559</v>
      </c>
      <c r="UW37" s="18">
        <f t="shared" si="8"/>
        <v>51.8513413158216</v>
      </c>
      <c r="UX37" s="18">
        <f t="shared" si="8"/>
        <v>58.368105219790799</v>
      </c>
      <c r="UY37" s="18">
        <f t="shared" si="8"/>
        <v>61.82315782245837</v>
      </c>
      <c r="UZ37" s="18">
        <f t="shared" si="8"/>
        <v>57.820067781147195</v>
      </c>
      <c r="VA37" s="18">
        <f t="shared" si="8"/>
        <v>55.180210663644907</v>
      </c>
      <c r="VB37" s="18">
        <f t="shared" si="8"/>
        <v>42.698234286308299</v>
      </c>
      <c r="VC37" s="18">
        <f t="shared" si="8"/>
        <v>19.195052790892749</v>
      </c>
      <c r="VD37" s="18">
        <f t="shared" si="8"/>
        <v>21.65473713008981</v>
      </c>
      <c r="VE37" s="18">
        <f t="shared" si="8"/>
        <v>18.675110398750558</v>
      </c>
      <c r="VF37" s="18">
        <f t="shared" si="8"/>
        <v>21.017631621368626</v>
      </c>
      <c r="VG37" s="18">
        <f t="shared" si="8"/>
        <v>17.572189983945144</v>
      </c>
      <c r="VH37" s="18">
        <f t="shared" si="8"/>
        <v>42.432105401691636</v>
      </c>
      <c r="VI37" s="18">
        <f t="shared" si="8"/>
        <v>50.451680812208274</v>
      </c>
      <c r="VJ37" s="18">
        <f t="shared" si="8"/>
        <v>59.812842025756829</v>
      </c>
      <c r="VK37" s="18">
        <f t="shared" si="8"/>
        <v>63.494804406417046</v>
      </c>
      <c r="VL37" s="18">
        <f t="shared" si="8"/>
        <v>64.036943993819392</v>
      </c>
      <c r="VM37" s="18">
        <f t="shared" si="8"/>
        <v>54.22273684451455</v>
      </c>
      <c r="VN37" s="18">
        <f t="shared" si="8"/>
        <v>38.099830158635186</v>
      </c>
      <c r="VO37" s="18">
        <f t="shared" si="8"/>
        <v>31.884421167373649</v>
      </c>
      <c r="VP37" s="18">
        <f t="shared" si="8"/>
        <v>21.392835392199071</v>
      </c>
      <c r="VQ37" s="18">
        <f t="shared" si="8"/>
        <v>15.347707855324996</v>
      </c>
      <c r="VR37" s="18">
        <f t="shared" ref="VR37:YC37" si="9">AVERAGE(VR17:VR35)</f>
        <v>17.735571782588963</v>
      </c>
      <c r="VS37" s="18">
        <f t="shared" si="9"/>
        <v>27.894838676452643</v>
      </c>
      <c r="VT37" s="18">
        <f t="shared" si="9"/>
        <v>36.105263209091994</v>
      </c>
      <c r="VU37" s="18">
        <f t="shared" si="9"/>
        <v>50.305297120746808</v>
      </c>
      <c r="VV37" s="18">
        <f t="shared" si="9"/>
        <v>56.767052588211875</v>
      </c>
      <c r="VW37" s="18">
        <f t="shared" si="9"/>
        <v>59.580033601459697</v>
      </c>
      <c r="VX37" s="18">
        <f t="shared" si="9"/>
        <v>59.31140934994346</v>
      </c>
      <c r="VY37" s="18">
        <f t="shared" si="9"/>
        <v>52.722736748143248</v>
      </c>
      <c r="VZ37" s="18">
        <f t="shared" si="9"/>
        <v>33.942410856548108</v>
      </c>
      <c r="WA37" s="18">
        <f t="shared" si="9"/>
        <v>23.686210617266198</v>
      </c>
      <c r="WB37" s="18">
        <f t="shared" si="9"/>
        <v>18.874974432995444</v>
      </c>
      <c r="WC37" s="18">
        <f t="shared" si="9"/>
        <v>14.72641779774114</v>
      </c>
      <c r="WD37" s="18">
        <f t="shared" si="9"/>
        <v>21.072105353505989</v>
      </c>
      <c r="WE37" s="18">
        <f t="shared" si="9"/>
        <v>23.204448322747879</v>
      </c>
      <c r="WF37" s="18">
        <f t="shared" si="9"/>
        <v>37.815894780660933</v>
      </c>
      <c r="WG37" s="18">
        <f t="shared" si="9"/>
        <v>52.83507643448678</v>
      </c>
      <c r="WH37" s="18">
        <f t="shared" si="9"/>
        <v>59.427894532053095</v>
      </c>
      <c r="WI37" s="18">
        <f t="shared" si="9"/>
        <v>65.872088245592607</v>
      </c>
      <c r="WJ37" s="18">
        <f t="shared" si="9"/>
        <v>59.643904643811673</v>
      </c>
      <c r="WK37" s="18">
        <f t="shared" si="9"/>
        <v>53.502105293273928</v>
      </c>
      <c r="WL37" s="18">
        <f t="shared" si="9"/>
        <v>42.395993240067831</v>
      </c>
      <c r="WM37" s="18">
        <f t="shared" si="9"/>
        <v>22.926105208271434</v>
      </c>
      <c r="WN37" s="18">
        <f t="shared" si="9"/>
        <v>22.789134098040432</v>
      </c>
      <c r="WO37" s="18">
        <f t="shared" si="9"/>
        <v>16.876944011889005</v>
      </c>
      <c r="WP37" s="18">
        <f t="shared" si="9"/>
        <v>25.643157917323869</v>
      </c>
      <c r="WQ37" s="18">
        <f t="shared" si="9"/>
        <v>26.581052586404901</v>
      </c>
      <c r="WR37" s="18">
        <f t="shared" si="9"/>
        <v>39.808841994436165</v>
      </c>
      <c r="WS37" s="18">
        <f t="shared" si="9"/>
        <v>53.492122334932027</v>
      </c>
      <c r="WT37" s="18">
        <f t="shared" si="9"/>
        <v>58.112631404274381</v>
      </c>
      <c r="WU37" s="18">
        <f t="shared" si="9"/>
        <v>60.167402167069298</v>
      </c>
      <c r="WV37" s="18">
        <f t="shared" si="9"/>
        <v>61.15969418977437</v>
      </c>
      <c r="WW37" s="18">
        <f t="shared" si="9"/>
        <v>56.025263194033975</v>
      </c>
      <c r="WX37" s="18">
        <f t="shared" si="9"/>
        <v>40.662308979285385</v>
      </c>
      <c r="WY37" s="18">
        <f t="shared" si="9"/>
        <v>29.066631553047579</v>
      </c>
      <c r="WZ37" s="18">
        <f t="shared" si="9"/>
        <v>13.394601118595977</v>
      </c>
      <c r="XA37" s="18">
        <f t="shared" si="9"/>
        <v>21.211001725698775</v>
      </c>
      <c r="XB37" s="18">
        <f t="shared" si="9"/>
        <v>21.400977350034214</v>
      </c>
      <c r="XC37" s="18">
        <f t="shared" si="9"/>
        <v>28.252699497875412</v>
      </c>
      <c r="XD37" s="18">
        <f t="shared" si="9"/>
        <v>38.438631700841995</v>
      </c>
      <c r="XE37" s="18">
        <f t="shared" si="9"/>
        <v>52.640713039197408</v>
      </c>
      <c r="XF37" s="18">
        <f t="shared" si="9"/>
        <v>58.562631566900961</v>
      </c>
      <c r="XG37" s="18">
        <f t="shared" si="9"/>
        <v>61.095212322034321</v>
      </c>
      <c r="XH37" s="18">
        <f t="shared" si="9"/>
        <v>58.778743663587072</v>
      </c>
      <c r="XI37" s="18">
        <f t="shared" si="9"/>
        <v>53.603789343582953</v>
      </c>
      <c r="XJ37" s="18">
        <f t="shared" si="9"/>
        <v>40.523871078491212</v>
      </c>
      <c r="XK37" s="18">
        <f t="shared" si="9"/>
        <v>18.923789598063415</v>
      </c>
      <c r="XL37" s="18">
        <f t="shared" si="9"/>
        <v>23.06601013735721</v>
      </c>
      <c r="XM37" s="18">
        <f t="shared" si="9"/>
        <v>4.5477080721604226</v>
      </c>
      <c r="XN37" s="18">
        <f t="shared" si="9"/>
        <v>25.945662414651167</v>
      </c>
      <c r="XO37" s="18">
        <f t="shared" si="9"/>
        <v>21.579558609410334</v>
      </c>
      <c r="XP37" s="18">
        <f t="shared" si="9"/>
        <v>40.839578779622116</v>
      </c>
      <c r="XQ37" s="18">
        <f t="shared" si="9"/>
        <v>47.902037285503589</v>
      </c>
      <c r="XR37" s="18">
        <f t="shared" si="9"/>
        <v>58.519368310225651</v>
      </c>
      <c r="XS37" s="18">
        <f t="shared" si="9"/>
        <v>59.827266677053352</v>
      </c>
      <c r="XT37" s="18">
        <f t="shared" si="9"/>
        <v>59.866994901958257</v>
      </c>
      <c r="XU37" s="18">
        <f t="shared" si="9"/>
        <v>51.331052721927037</v>
      </c>
      <c r="XV37" s="18">
        <f t="shared" si="9"/>
        <v>37.884991544296859</v>
      </c>
      <c r="XW37" s="18">
        <f t="shared" si="9"/>
        <v>20.569052533099526</v>
      </c>
      <c r="XX37" s="18">
        <f t="shared" si="9"/>
        <v>15.363599403908378</v>
      </c>
      <c r="XY37" s="18">
        <f t="shared" si="9"/>
        <v>23.421120573094026</v>
      </c>
      <c r="XZ37" s="18">
        <f t="shared" si="9"/>
        <v>22.30300756203501</v>
      </c>
      <c r="YA37" s="18">
        <f t="shared" si="9"/>
        <v>26.738132438973377</v>
      </c>
      <c r="YB37" s="18">
        <f t="shared" si="9"/>
        <v>32.851368491147689</v>
      </c>
      <c r="YC37" s="18">
        <f t="shared" si="9"/>
        <v>48.421561952390164</v>
      </c>
      <c r="YD37" s="18">
        <f t="shared" ref="YD37:AAO37" si="10">AVERAGE(YD17:YD35)</f>
        <v>64.391473452919413</v>
      </c>
      <c r="YE37" s="18">
        <f t="shared" si="10"/>
        <v>64.599558844315382</v>
      </c>
      <c r="YF37" s="18">
        <f t="shared" si="10"/>
        <v>61.879694587305963</v>
      </c>
      <c r="YG37" s="18">
        <f t="shared" si="10"/>
        <v>51.918105123419515</v>
      </c>
      <c r="YH37" s="18">
        <f t="shared" si="10"/>
        <v>45.373876501384537</v>
      </c>
      <c r="YI37" s="18">
        <f t="shared" si="10"/>
        <v>27.518315713280128</v>
      </c>
      <c r="YJ37" s="18">
        <f t="shared" si="10"/>
        <v>20.451578905582426</v>
      </c>
      <c r="YK37" s="18">
        <f t="shared" si="10"/>
        <v>30.439592552498766</v>
      </c>
      <c r="YL37" s="18">
        <f t="shared" si="10"/>
        <v>21.986992703362514</v>
      </c>
      <c r="YM37" s="18">
        <f t="shared" si="10"/>
        <v>30.955449949063748</v>
      </c>
      <c r="YN37" s="18">
        <f t="shared" si="10"/>
        <v>42.328526318198762</v>
      </c>
      <c r="YO37" s="18">
        <f t="shared" si="10"/>
        <v>55.289677732367267</v>
      </c>
      <c r="YP37" s="18">
        <f t="shared" si="10"/>
        <v>57.958526071247299</v>
      </c>
      <c r="YQ37" s="18">
        <f t="shared" si="10"/>
        <v>62.976808106271832</v>
      </c>
      <c r="YR37" s="18">
        <f t="shared" si="10"/>
        <v>62.561799886603097</v>
      </c>
      <c r="YS37" s="18">
        <f t="shared" si="10"/>
        <v>55.207684308102252</v>
      </c>
      <c r="YT37" s="18">
        <f t="shared" si="10"/>
        <v>38.84275037749817</v>
      </c>
      <c r="YU37" s="18">
        <f t="shared" si="10"/>
        <v>32.066135355296886</v>
      </c>
      <c r="YV37" s="18">
        <f t="shared" si="10"/>
        <v>27.645161190283925</v>
      </c>
      <c r="YW37" s="18">
        <f t="shared" si="10"/>
        <v>21.381527912742218</v>
      </c>
      <c r="YX37" s="18">
        <f t="shared" si="10"/>
        <v>27.012218053717362</v>
      </c>
      <c r="YY37" s="18">
        <f t="shared" si="10"/>
        <v>31.63358238069635</v>
      </c>
      <c r="YZ37" s="18">
        <f t="shared" si="10"/>
        <v>41.433263088025548</v>
      </c>
      <c r="ZA37" s="18">
        <f t="shared" si="10"/>
        <v>56.430797925434611</v>
      </c>
      <c r="ZB37" s="18">
        <f t="shared" si="10"/>
        <v>62.909789444772827</v>
      </c>
      <c r="ZC37" s="18">
        <f t="shared" si="10"/>
        <v>63.88286189832187</v>
      </c>
      <c r="ZD37" s="18">
        <f t="shared" si="10"/>
        <v>60.619388957776508</v>
      </c>
      <c r="ZE37" s="18">
        <f t="shared" si="10"/>
        <v>50.931578917252388</v>
      </c>
      <c r="ZF37" s="18">
        <f t="shared" si="10"/>
        <v>43.30363328657652</v>
      </c>
      <c r="ZG37" s="18">
        <f t="shared" si="10"/>
        <v>29.472421023720191</v>
      </c>
      <c r="ZH37" s="18">
        <f t="shared" si="10"/>
        <v>22.109053402950892</v>
      </c>
      <c r="ZI37" s="18">
        <f t="shared" si="10"/>
        <v>28.624312332711725</v>
      </c>
      <c r="ZJ37" s="18">
        <f t="shared" si="10"/>
        <v>30.838983726501468</v>
      </c>
      <c r="ZK37" s="18">
        <f t="shared" si="10"/>
        <v>34.329553860865133</v>
      </c>
      <c r="ZL37" s="18">
        <f t="shared" si="10"/>
        <v>46.943354050987651</v>
      </c>
      <c r="ZM37" s="18">
        <f t="shared" si="10"/>
        <v>55.961697557599926</v>
      </c>
      <c r="ZN37" s="18">
        <f t="shared" si="10"/>
        <v>62.307789475290384</v>
      </c>
      <c r="ZO37" s="18">
        <f t="shared" si="10"/>
        <v>65.043293890702088</v>
      </c>
      <c r="ZP37" s="18">
        <f t="shared" si="10"/>
        <v>63.889337615966781</v>
      </c>
      <c r="ZQ37" s="18">
        <f t="shared" si="10"/>
        <v>55.226315928007438</v>
      </c>
      <c r="ZR37" s="18">
        <f t="shared" si="10"/>
        <v>43.847606206191223</v>
      </c>
      <c r="ZS37" s="18">
        <f t="shared" si="10"/>
        <v>27.865368339137028</v>
      </c>
      <c r="ZT37" s="18">
        <f t="shared" si="10"/>
        <v>20.460441321699246</v>
      </c>
      <c r="ZU37" s="18">
        <f t="shared" si="10"/>
        <v>19.521612715721133</v>
      </c>
      <c r="ZV37" s="18">
        <f t="shared" si="10"/>
        <v>22.671077557613977</v>
      </c>
      <c r="ZW37" s="18">
        <f t="shared" si="10"/>
        <v>22.131171447352354</v>
      </c>
      <c r="ZX37" s="18">
        <f t="shared" si="10"/>
        <v>44.549158083263208</v>
      </c>
      <c r="ZY37" s="18">
        <f t="shared" si="10"/>
        <v>52.606179811578052</v>
      </c>
      <c r="ZZ37" s="18">
        <f t="shared" si="10"/>
        <v>61.222842447381268</v>
      </c>
      <c r="AAA37" s="18">
        <f t="shared" si="10"/>
        <v>64.651816542776004</v>
      </c>
      <c r="AAB37" s="18">
        <f t="shared" si="10"/>
        <v>60.455585407457853</v>
      </c>
      <c r="AAC37" s="18">
        <f t="shared" si="10"/>
        <v>53.965368628250921</v>
      </c>
      <c r="AAD37" s="18">
        <f t="shared" si="10"/>
        <v>42.251464332279404</v>
      </c>
      <c r="AAE37" s="18">
        <f t="shared" si="10"/>
        <v>28.091789464950562</v>
      </c>
      <c r="AAF37" s="18">
        <f t="shared" si="10"/>
        <v>29.749847228150628</v>
      </c>
      <c r="AAG37" s="18">
        <f t="shared" si="10"/>
        <v>20.585604114030534</v>
      </c>
      <c r="AAH37" s="18">
        <f t="shared" si="10"/>
        <v>25.783571466646698</v>
      </c>
      <c r="AAI37" s="18">
        <f t="shared" si="10"/>
        <v>31.685534788432875</v>
      </c>
      <c r="AAJ37" s="18">
        <f t="shared" si="10"/>
        <v>41.169578997963356</v>
      </c>
      <c r="AAK37" s="18">
        <f t="shared" si="10"/>
        <v>50.548251274510434</v>
      </c>
      <c r="AAL37" s="18">
        <f t="shared" si="10"/>
        <v>60.199684245460908</v>
      </c>
      <c r="AAM37" s="18">
        <f t="shared" si="10"/>
        <v>65.227943059017775</v>
      </c>
      <c r="AAN37" s="18">
        <f t="shared" si="10"/>
        <v>60.08725484346089</v>
      </c>
      <c r="AAO37" s="18">
        <f t="shared" si="10"/>
        <v>57.796210535952923</v>
      </c>
      <c r="AAP37" s="18">
        <f t="shared" ref="AAP37:AAZ37" si="11">AVERAGE(AAP17:AAP35)</f>
        <v>46.620950706883484</v>
      </c>
      <c r="AAQ37" s="18">
        <f t="shared" si="11"/>
        <v>32.223578887738682</v>
      </c>
      <c r="AAR37" s="18">
        <f t="shared" si="11"/>
        <v>23.224961818895835</v>
      </c>
      <c r="AAS37" s="18">
        <f t="shared" si="11"/>
        <v>21.588079663326869</v>
      </c>
      <c r="AAT37" s="18">
        <f t="shared" si="11"/>
        <v>28.725297254512185</v>
      </c>
      <c r="AAU37" s="18">
        <f t="shared" si="11"/>
        <v>38.799660434722902</v>
      </c>
      <c r="AAV37" s="18">
        <f t="shared" si="11"/>
        <v>42.940526301484354</v>
      </c>
      <c r="AAW37" s="18">
        <f t="shared" si="11"/>
        <v>54.531477221438763</v>
      </c>
      <c r="AAX37" s="18">
        <f t="shared" si="11"/>
        <v>64.196142935501882</v>
      </c>
      <c r="AAY37" s="18">
        <f t="shared" si="11"/>
        <v>67.979654043097241</v>
      </c>
      <c r="AAZ37" s="18">
        <f t="shared" si="11"/>
        <v>64.333248299046573</v>
      </c>
    </row>
    <row r="38" spans="2:728" x14ac:dyDescent="0.25">
      <c r="B38" s="37">
        <v>43699</v>
      </c>
      <c r="C38" s="35">
        <v>69.080001831054688</v>
      </c>
      <c r="D38" s="35">
        <v>62.438739776611328</v>
      </c>
      <c r="E38" s="3">
        <v>6.6412620544433594</v>
      </c>
      <c r="F38" s="40">
        <v>0.90153348445892334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</row>
    <row r="39" spans="2:728" x14ac:dyDescent="0.25">
      <c r="B39" s="37">
        <v>43700</v>
      </c>
      <c r="C39" s="35">
        <v>68</v>
      </c>
      <c r="D39" s="35">
        <v>62.252204895019531</v>
      </c>
      <c r="E39" s="3">
        <v>5.7477951049804688</v>
      </c>
      <c r="F39" s="40">
        <v>0.8740919828414917</v>
      </c>
    </row>
    <row r="40" spans="2:728" x14ac:dyDescent="0.25">
      <c r="B40" s="37">
        <v>43701</v>
      </c>
      <c r="C40" s="35">
        <v>69.080001831054688</v>
      </c>
      <c r="D40" s="35">
        <v>62.042713165283203</v>
      </c>
      <c r="E40" s="3">
        <v>7.0372886657714844</v>
      </c>
      <c r="F40" s="40">
        <v>0.91767555475234985</v>
      </c>
      <c r="L40" t="s">
        <v>530</v>
      </c>
      <c r="Z40" t="s">
        <v>531</v>
      </c>
    </row>
    <row r="41" spans="2:728" x14ac:dyDescent="0.25">
      <c r="B41" s="37">
        <v>43702</v>
      </c>
      <c r="C41" s="35">
        <v>69.080001831054688</v>
      </c>
      <c r="D41" s="35">
        <v>61.790943145751953</v>
      </c>
      <c r="E41" s="3">
        <v>7.2890586853027344</v>
      </c>
      <c r="F41" s="40">
        <v>0.92251813411712646</v>
      </c>
      <c r="M41" s="46">
        <v>1</v>
      </c>
      <c r="N41" s="46">
        <v>2</v>
      </c>
      <c r="O41" s="46">
        <v>3</v>
      </c>
      <c r="P41" s="46">
        <v>4</v>
      </c>
      <c r="Q41" s="46">
        <v>5</v>
      </c>
      <c r="R41" s="46">
        <v>6</v>
      </c>
      <c r="S41" s="46">
        <v>7</v>
      </c>
      <c r="T41" s="46">
        <v>8</v>
      </c>
      <c r="U41" s="46">
        <v>9</v>
      </c>
      <c r="V41" s="46">
        <v>10</v>
      </c>
      <c r="W41" s="46">
        <v>11</v>
      </c>
      <c r="X41" s="46">
        <v>12</v>
      </c>
    </row>
    <row r="42" spans="2:728" x14ac:dyDescent="0.25">
      <c r="B42" s="37">
        <v>43703</v>
      </c>
      <c r="C42" s="35">
        <v>69.080001831054688</v>
      </c>
      <c r="D42" s="35">
        <v>61.586540222167969</v>
      </c>
      <c r="E42" s="3">
        <v>7.4934616088867188</v>
      </c>
      <c r="F42" s="40">
        <v>0.92251813411712646</v>
      </c>
      <c r="L42" s="46">
        <v>1960</v>
      </c>
      <c r="M42" s="18">
        <f ca="1">OFFSET($L$37,0,M$41+12*($L42-1960))</f>
        <v>18.875891278668451</v>
      </c>
      <c r="N42" s="18">
        <f t="shared" ref="N42:X57" ca="1" si="12">OFFSET($L$37,0,N$41+12*($L42-1960))</f>
        <v>26.128602445502025</v>
      </c>
      <c r="O42" s="18">
        <f t="shared" ca="1" si="12"/>
        <v>25.502886300337941</v>
      </c>
      <c r="P42" s="18">
        <f t="shared" ca="1" si="12"/>
        <v>34.568000031019515</v>
      </c>
      <c r="Q42" s="18">
        <f t="shared" ca="1" si="12"/>
        <v>52.935619587145354</v>
      </c>
      <c r="R42" s="18">
        <f t="shared" ca="1" si="12"/>
        <v>57.208842331735717</v>
      </c>
      <c r="S42" s="18">
        <f t="shared" ca="1" si="12"/>
        <v>62.144040639776925</v>
      </c>
      <c r="T42" s="18">
        <f t="shared" ca="1" si="12"/>
        <v>59.055008653339584</v>
      </c>
      <c r="U42" s="18">
        <f t="shared" ca="1" si="12"/>
        <v>49.567052660490333</v>
      </c>
      <c r="V42" s="18">
        <f t="shared" ca="1" si="12"/>
        <v>38.523395649100607</v>
      </c>
      <c r="W42" s="18">
        <f t="shared" ca="1" si="12"/>
        <v>23.41147364867361</v>
      </c>
      <c r="X42" s="18">
        <f t="shared" ca="1" si="12"/>
        <v>27.50275043311872</v>
      </c>
      <c r="Z42">
        <v>1960</v>
      </c>
      <c r="AA42" s="18">
        <f ca="1">AVERAGE(M42:T42)</f>
        <v>42.052361408440696</v>
      </c>
    </row>
    <row r="43" spans="2:728" x14ac:dyDescent="0.25">
      <c r="B43" s="37">
        <v>43704</v>
      </c>
      <c r="C43" s="35">
        <v>69.980003356933594</v>
      </c>
      <c r="D43" s="35">
        <v>61.338546752929688</v>
      </c>
      <c r="E43" s="3">
        <v>8.6414566040039063</v>
      </c>
      <c r="F43" s="40">
        <v>0.94753831624984741</v>
      </c>
      <c r="L43" s="46">
        <v>1961</v>
      </c>
      <c r="M43" s="18">
        <f t="shared" ref="M43:X58" ca="1" si="13">OFFSET($L$37,0,M$41+12*($L43-1960))</f>
        <v>22.94988115712216</v>
      </c>
      <c r="N43" s="18">
        <f t="shared" ca="1" si="12"/>
        <v>16.442180513080796</v>
      </c>
      <c r="O43" s="18">
        <f t="shared" ca="1" si="12"/>
        <v>21.573446685138503</v>
      </c>
      <c r="P43" s="18">
        <f t="shared" ca="1" si="12"/>
        <v>35.678631535580294</v>
      </c>
      <c r="Q43" s="18">
        <f t="shared" ca="1" si="12"/>
        <v>52.501969212983795</v>
      </c>
      <c r="R43" s="18">
        <f t="shared" ca="1" si="12"/>
        <v>57.658842114900295</v>
      </c>
      <c r="S43" s="18">
        <f t="shared" ca="1" si="12"/>
        <v>60.409439721358446</v>
      </c>
      <c r="T43" s="18">
        <f t="shared" ca="1" si="12"/>
        <v>58.665670675980422</v>
      </c>
      <c r="U43" s="18">
        <f t="shared" ca="1" si="12"/>
        <v>52.20263163315623</v>
      </c>
      <c r="V43" s="18">
        <f t="shared" ca="1" si="12"/>
        <v>35.213412572082738</v>
      </c>
      <c r="W43" s="18">
        <f t="shared" ca="1" si="12"/>
        <v>23.155368416309358</v>
      </c>
      <c r="X43" s="18">
        <f t="shared" ca="1" si="12"/>
        <v>7.8925297039433548</v>
      </c>
      <c r="Z43">
        <v>1961</v>
      </c>
      <c r="AA43" s="18">
        <f t="shared" ref="AA43:AA101" ca="1" si="14">AVERAGE(M43:T43)</f>
        <v>40.735007702018088</v>
      </c>
    </row>
    <row r="44" spans="2:728" x14ac:dyDescent="0.25">
      <c r="L44" s="46">
        <v>1962</v>
      </c>
      <c r="M44" s="18">
        <f t="shared" ca="1" si="13"/>
        <v>17.51412559970429</v>
      </c>
      <c r="N44" s="18">
        <f t="shared" ca="1" si="12"/>
        <v>25.458420918379957</v>
      </c>
      <c r="O44" s="18">
        <f t="shared" ca="1" si="12"/>
        <v>25.8900848167821</v>
      </c>
      <c r="P44" s="18">
        <f t="shared" ca="1" si="12"/>
        <v>37.313789571711894</v>
      </c>
      <c r="Q44" s="18">
        <f t="shared" ca="1" si="12"/>
        <v>46.763667138752183</v>
      </c>
      <c r="R44" s="18">
        <f t="shared" ca="1" si="12"/>
        <v>57.126736803556732</v>
      </c>
      <c r="S44" s="18">
        <f t="shared" ca="1" si="12"/>
        <v>63.553786026804062</v>
      </c>
      <c r="T44" s="18">
        <f t="shared" ca="1" si="12"/>
        <v>61.053955841064443</v>
      </c>
      <c r="U44" s="18">
        <f t="shared" ca="1" si="12"/>
        <v>49.912526372106441</v>
      </c>
      <c r="V44" s="18">
        <f t="shared" ca="1" si="12"/>
        <v>40.229269952272119</v>
      </c>
      <c r="W44" s="18">
        <f t="shared" ca="1" si="12"/>
        <v>25.935894794213151</v>
      </c>
      <c r="X44" s="18">
        <f t="shared" ca="1" si="12"/>
        <v>17.92638371743654</v>
      </c>
      <c r="Z44">
        <v>1962</v>
      </c>
      <c r="AA44" s="18">
        <f t="shared" ca="1" si="14"/>
        <v>41.834320839594461</v>
      </c>
    </row>
    <row r="45" spans="2:728" x14ac:dyDescent="0.25">
      <c r="L45" s="46">
        <v>1963</v>
      </c>
      <c r="M45" s="18">
        <f t="shared" ca="1" si="13"/>
        <v>23.110628128679178</v>
      </c>
      <c r="N45" s="18">
        <f t="shared" ca="1" si="12"/>
        <v>23.759924818967523</v>
      </c>
      <c r="O45" s="18">
        <f t="shared" ca="1" si="12"/>
        <v>25.936842003056878</v>
      </c>
      <c r="P45" s="18">
        <f t="shared" ca="1" si="12"/>
        <v>35.486947403957963</v>
      </c>
      <c r="Q45" s="18">
        <f t="shared" ca="1" si="12"/>
        <v>51.766383561586082</v>
      </c>
      <c r="R45" s="18">
        <f t="shared" ca="1" si="12"/>
        <v>55.0614737360101</v>
      </c>
      <c r="S45" s="18">
        <f t="shared" ca="1" si="12"/>
        <v>61.009032275551242</v>
      </c>
      <c r="T45" s="18">
        <f t="shared" ca="1" si="12"/>
        <v>59.971816506636756</v>
      </c>
      <c r="U45" s="18">
        <f t="shared" ca="1" si="12"/>
        <v>55.100315856180693</v>
      </c>
      <c r="V45" s="18">
        <f t="shared" ca="1" si="12"/>
        <v>37.803395649382942</v>
      </c>
      <c r="W45" s="18">
        <f t="shared" ca="1" si="12"/>
        <v>16.116421180022389</v>
      </c>
      <c r="X45" s="18">
        <f t="shared" ca="1" si="12"/>
        <v>25.758981513663343</v>
      </c>
      <c r="Z45">
        <v>1963</v>
      </c>
      <c r="AA45" s="18">
        <f t="shared" ca="1" si="14"/>
        <v>42.012881054305716</v>
      </c>
    </row>
    <row r="46" spans="2:728" x14ac:dyDescent="0.25">
      <c r="L46" s="46">
        <v>1964</v>
      </c>
      <c r="M46" s="18">
        <f t="shared" ca="1" si="13"/>
        <v>15.331511057803503</v>
      </c>
      <c r="N46" s="18">
        <f t="shared" ca="1" si="12"/>
        <v>19.149763889312748</v>
      </c>
      <c r="O46" s="18">
        <f t="shared" ca="1" si="12"/>
        <v>20.59398969098141</v>
      </c>
      <c r="P46" s="18">
        <f t="shared" ca="1" si="12"/>
        <v>33.519894619991902</v>
      </c>
      <c r="Q46" s="18">
        <f t="shared" ca="1" si="12"/>
        <v>44.514431366167571</v>
      </c>
      <c r="R46" s="18">
        <f t="shared" ca="1" si="12"/>
        <v>59.135789533916274</v>
      </c>
      <c r="S46" s="18">
        <f t="shared" ca="1" si="12"/>
        <v>61.457962445710841</v>
      </c>
      <c r="T46" s="18">
        <f t="shared" ca="1" si="12"/>
        <v>59.247232822618976</v>
      </c>
      <c r="U46" s="18">
        <f t="shared" ca="1" si="12"/>
        <v>52.960526659112226</v>
      </c>
      <c r="V46" s="18">
        <f t="shared" ca="1" si="12"/>
        <v>39.714329477611336</v>
      </c>
      <c r="W46" s="18">
        <f t="shared" ca="1" si="12"/>
        <v>24.778526417581656</v>
      </c>
      <c r="X46" s="18">
        <f t="shared" ca="1" si="12"/>
        <v>6.9763327336311338</v>
      </c>
      <c r="Z46">
        <v>1964</v>
      </c>
      <c r="AA46" s="18">
        <f t="shared" ca="1" si="14"/>
        <v>39.118821928312904</v>
      </c>
    </row>
    <row r="47" spans="2:728" x14ac:dyDescent="0.25">
      <c r="L47" s="46">
        <v>1965</v>
      </c>
      <c r="M47" s="18">
        <f t="shared" ca="1" si="13"/>
        <v>13.856061165207313</v>
      </c>
      <c r="N47" s="18">
        <f t="shared" ca="1" si="12"/>
        <v>12.730525935198132</v>
      </c>
      <c r="O47" s="18">
        <f t="shared" ca="1" si="12"/>
        <v>34.562478704327027</v>
      </c>
      <c r="P47" s="18">
        <f t="shared" ca="1" si="12"/>
        <v>38.466421029442223</v>
      </c>
      <c r="Q47" s="18">
        <f t="shared" ca="1" si="12"/>
        <v>44.724991610928591</v>
      </c>
      <c r="R47" s="18">
        <f t="shared" ca="1" si="12"/>
        <v>54.726420994808798</v>
      </c>
      <c r="S47" s="18">
        <f t="shared" ca="1" si="12"/>
        <v>59.987097079628391</v>
      </c>
      <c r="T47" s="18">
        <f t="shared" ca="1" si="12"/>
        <v>57.987538126895302</v>
      </c>
      <c r="U47" s="18">
        <f t="shared" ca="1" si="12"/>
        <v>53.775578917704124</v>
      </c>
      <c r="V47" s="18">
        <f t="shared" ca="1" si="12"/>
        <v>33.556434596212284</v>
      </c>
      <c r="W47" s="18">
        <f t="shared" ca="1" si="12"/>
        <v>26.649894644084732</v>
      </c>
      <c r="X47" s="18">
        <f t="shared" ca="1" si="12"/>
        <v>14.051952481144349</v>
      </c>
      <c r="Z47">
        <v>1965</v>
      </c>
      <c r="AA47" s="18">
        <f t="shared" ca="1" si="14"/>
        <v>39.63019183080447</v>
      </c>
    </row>
    <row r="48" spans="2:728" x14ac:dyDescent="0.25">
      <c r="L48" s="46">
        <v>1966</v>
      </c>
      <c r="M48" s="18">
        <f t="shared" ca="1" si="13"/>
        <v>11.297860936616601</v>
      </c>
      <c r="N48" s="18">
        <f t="shared" ca="1" si="12"/>
        <v>19.464962401013629</v>
      </c>
      <c r="O48" s="18">
        <f t="shared" ca="1" si="12"/>
        <v>17.936468473233671</v>
      </c>
      <c r="P48" s="18">
        <f t="shared" ca="1" si="12"/>
        <v>35.637894682633238</v>
      </c>
      <c r="Q48" s="18">
        <f t="shared" ca="1" si="12"/>
        <v>44.681595865550797</v>
      </c>
      <c r="R48" s="18">
        <f t="shared" ca="1" si="12"/>
        <v>58.714842011301151</v>
      </c>
      <c r="S48" s="18">
        <f t="shared" ca="1" si="12"/>
        <v>61.134635025827507</v>
      </c>
      <c r="T48" s="18">
        <f t="shared" ca="1" si="12"/>
        <v>58.093887590107158</v>
      </c>
      <c r="U48" s="18">
        <f t="shared" ca="1" si="12"/>
        <v>52.876842004374446</v>
      </c>
      <c r="V48" s="18">
        <f t="shared" ca="1" si="12"/>
        <v>34.750118904427474</v>
      </c>
      <c r="W48" s="18">
        <f t="shared" ca="1" si="12"/>
        <v>24.233310416623166</v>
      </c>
      <c r="X48" s="18">
        <f t="shared" ca="1" si="12"/>
        <v>14.093819903825459</v>
      </c>
      <c r="Z48">
        <v>1966</v>
      </c>
      <c r="AA48" s="18">
        <f t="shared" ca="1" si="14"/>
        <v>38.370268373285469</v>
      </c>
    </row>
    <row r="49" spans="12:27" x14ac:dyDescent="0.25">
      <c r="L49" s="46">
        <v>1967</v>
      </c>
      <c r="M49" s="18">
        <f t="shared" ca="1" si="13"/>
        <v>15.096502596453616</v>
      </c>
      <c r="N49" s="18">
        <f t="shared" ca="1" si="12"/>
        <v>19.580000004517405</v>
      </c>
      <c r="O49" s="18">
        <f t="shared" ca="1" si="12"/>
        <v>28.990424432879998</v>
      </c>
      <c r="P49" s="18">
        <f t="shared" ca="1" si="12"/>
        <v>38.985578876294589</v>
      </c>
      <c r="Q49" s="18">
        <f t="shared" ca="1" si="12"/>
        <v>49.817860990825451</v>
      </c>
      <c r="R49" s="18">
        <f t="shared" ca="1" si="12"/>
        <v>58.961474019100791</v>
      </c>
      <c r="S49" s="18">
        <f t="shared" ca="1" si="12"/>
        <v>61.31707991750617</v>
      </c>
      <c r="T49" s="18">
        <f t="shared" ca="1" si="12"/>
        <v>60.492257843017583</v>
      </c>
      <c r="U49" s="18">
        <f t="shared" ca="1" si="12"/>
        <v>52.820315742492674</v>
      </c>
      <c r="V49" s="18">
        <f t="shared" ca="1" si="12"/>
        <v>38.288081542692673</v>
      </c>
      <c r="W49" s="18">
        <f t="shared" ca="1" si="12"/>
        <v>28.960842022142902</v>
      </c>
      <c r="X49" s="18">
        <f t="shared" ca="1" si="12"/>
        <v>19.019219022393223</v>
      </c>
      <c r="Z49">
        <v>1967</v>
      </c>
      <c r="AA49" s="18">
        <f t="shared" ca="1" si="14"/>
        <v>41.655147335074446</v>
      </c>
    </row>
    <row r="50" spans="12:27" x14ac:dyDescent="0.25">
      <c r="L50" s="46">
        <v>1968</v>
      </c>
      <c r="M50" s="18">
        <f t="shared" ca="1" si="13"/>
        <v>15.384380525789766</v>
      </c>
      <c r="N50" s="18">
        <f t="shared" ca="1" si="12"/>
        <v>18.92304906443546</v>
      </c>
      <c r="O50" s="18">
        <f t="shared" ca="1" si="12"/>
        <v>29.576264920862101</v>
      </c>
      <c r="P50" s="18">
        <f t="shared" ca="1" si="12"/>
        <v>35.350842232202233</v>
      </c>
      <c r="Q50" s="18">
        <f t="shared" ca="1" si="12"/>
        <v>50.407979716250772</v>
      </c>
      <c r="R50" s="18">
        <f t="shared" ca="1" si="12"/>
        <v>58.74010521738154</v>
      </c>
      <c r="S50" s="18">
        <f t="shared" ca="1" si="12"/>
        <v>65.022512600547401</v>
      </c>
      <c r="T50" s="18">
        <f t="shared" ca="1" si="12"/>
        <v>63.138777192768295</v>
      </c>
      <c r="U50" s="18">
        <f t="shared" ca="1" si="12"/>
        <v>51.446849325079675</v>
      </c>
      <c r="V50" s="18">
        <f t="shared" ca="1" si="12"/>
        <v>36.519619666651678</v>
      </c>
      <c r="W50" s="18">
        <f t="shared" ca="1" si="12"/>
        <v>25.473263274744934</v>
      </c>
      <c r="X50" s="18">
        <f t="shared" ca="1" si="12"/>
        <v>11.128862438703838</v>
      </c>
      <c r="Z50">
        <v>1968</v>
      </c>
      <c r="AA50" s="18">
        <f t="shared" ca="1" si="14"/>
        <v>42.067988933779702</v>
      </c>
    </row>
    <row r="51" spans="12:27" x14ac:dyDescent="0.25">
      <c r="L51" s="46">
        <v>1969</v>
      </c>
      <c r="M51" s="18">
        <f t="shared" ca="1" si="13"/>
        <v>8.3387095697302573</v>
      </c>
      <c r="N51" s="18">
        <f t="shared" ca="1" si="12"/>
        <v>18.902443484663962</v>
      </c>
      <c r="O51" s="18">
        <f t="shared" ca="1" si="12"/>
        <v>28.341629907457452</v>
      </c>
      <c r="P51" s="18">
        <f t="shared" ca="1" si="12"/>
        <v>40.682315712978962</v>
      </c>
      <c r="Q51" s="18">
        <f t="shared" ca="1" si="12"/>
        <v>52.773038844058384</v>
      </c>
      <c r="R51" s="18">
        <f t="shared" ca="1" si="12"/>
        <v>62.011368512605365</v>
      </c>
      <c r="S51" s="18">
        <f t="shared" ca="1" si="12"/>
        <v>60.462309076409589</v>
      </c>
      <c r="T51" s="18">
        <f t="shared" ca="1" si="12"/>
        <v>57.268760843778921</v>
      </c>
      <c r="U51" s="18">
        <f t="shared" ca="1" si="12"/>
        <v>55.638736894507161</v>
      </c>
      <c r="V51" s="18">
        <f t="shared" ca="1" si="12"/>
        <v>43.980543333354738</v>
      </c>
      <c r="W51" s="18">
        <f t="shared" ca="1" si="12"/>
        <v>22.616000011594672</v>
      </c>
      <c r="X51" s="18">
        <f t="shared" ca="1" si="12"/>
        <v>27.44682506398151</v>
      </c>
      <c r="Z51">
        <v>1969</v>
      </c>
      <c r="AA51" s="18">
        <f t="shared" ca="1" si="14"/>
        <v>41.097571993960365</v>
      </c>
    </row>
    <row r="52" spans="12:27" x14ac:dyDescent="0.25">
      <c r="L52" s="46">
        <v>1970</v>
      </c>
      <c r="M52" s="18">
        <f t="shared" ca="1" si="13"/>
        <v>10.220916597215751</v>
      </c>
      <c r="N52" s="18">
        <f t="shared" ca="1" si="12"/>
        <v>27.720263078981326</v>
      </c>
      <c r="O52" s="18">
        <f t="shared" ca="1" si="12"/>
        <v>31.83436330494127</v>
      </c>
      <c r="P52" s="18">
        <f t="shared" ca="1" si="12"/>
        <v>35.745579020851537</v>
      </c>
      <c r="Q52" s="18">
        <f t="shared" ca="1" si="12"/>
        <v>51.028964295638239</v>
      </c>
      <c r="R52" s="18">
        <f t="shared" ca="1" si="12"/>
        <v>57.751999853033773</v>
      </c>
      <c r="S52" s="18">
        <f t="shared" ca="1" si="12"/>
        <v>60.533514576962126</v>
      </c>
      <c r="T52" s="18">
        <f t="shared" ca="1" si="12"/>
        <v>58.025432791458933</v>
      </c>
      <c r="U52" s="18">
        <f t="shared" ca="1" si="12"/>
        <v>49.301158005563842</v>
      </c>
      <c r="V52" s="18">
        <f t="shared" ca="1" si="12"/>
        <v>33.941494198347392</v>
      </c>
      <c r="W52" s="18">
        <f t="shared" ca="1" si="12"/>
        <v>28.682631566900952</v>
      </c>
      <c r="X52" s="18">
        <f t="shared" ca="1" si="12"/>
        <v>15.297283613305344</v>
      </c>
      <c r="Z52">
        <v>1970</v>
      </c>
      <c r="AA52" s="18">
        <f t="shared" ca="1" si="14"/>
        <v>41.607629189885365</v>
      </c>
    </row>
    <row r="53" spans="12:27" x14ac:dyDescent="0.25">
      <c r="L53" s="46">
        <v>1971</v>
      </c>
      <c r="M53" s="18">
        <f t="shared" ca="1" si="13"/>
        <v>4.5752123175169306</v>
      </c>
      <c r="N53" s="18">
        <f t="shared" ca="1" si="12"/>
        <v>16.610000167143973</v>
      </c>
      <c r="O53" s="18">
        <f t="shared" ca="1" si="12"/>
        <v>18.822716470266634</v>
      </c>
      <c r="P53" s="18">
        <f t="shared" ca="1" si="12"/>
        <v>33.402736981542496</v>
      </c>
      <c r="Q53" s="18">
        <f t="shared" ca="1" si="12"/>
        <v>44.690458372015705</v>
      </c>
      <c r="R53" s="18">
        <f t="shared" ca="1" si="12"/>
        <v>58.542736880653798</v>
      </c>
      <c r="S53" s="18">
        <f t="shared" ca="1" si="12"/>
        <v>61.663938968056122</v>
      </c>
      <c r="T53" s="18">
        <f t="shared" ca="1" si="12"/>
        <v>59.164720113653892</v>
      </c>
      <c r="U53" s="18">
        <f t="shared" ca="1" si="12"/>
        <v>51.188315862354486</v>
      </c>
      <c r="V53" s="18">
        <f t="shared" ca="1" si="12"/>
        <v>36.887504225028188</v>
      </c>
      <c r="W53" s="18">
        <f t="shared" ca="1" si="12"/>
        <v>22.965578896622908</v>
      </c>
      <c r="X53" s="18">
        <f t="shared" ca="1" si="12"/>
        <v>18.674193617168225</v>
      </c>
      <c r="Z53">
        <v>1971</v>
      </c>
      <c r="AA53" s="18">
        <f t="shared" ca="1" si="14"/>
        <v>37.184065033856193</v>
      </c>
    </row>
    <row r="54" spans="12:27" x14ac:dyDescent="0.25">
      <c r="L54" s="46">
        <v>1972</v>
      </c>
      <c r="M54" s="18">
        <f t="shared" ca="1" si="13"/>
        <v>9.6335483568593077</v>
      </c>
      <c r="N54" s="18">
        <f t="shared" ca="1" si="12"/>
        <v>14.468784034879583</v>
      </c>
      <c r="O54" s="18">
        <f t="shared" ca="1" si="12"/>
        <v>16.840271598633972</v>
      </c>
      <c r="P54" s="18">
        <f t="shared" ca="1" si="12"/>
        <v>30.725473787282645</v>
      </c>
      <c r="Q54" s="18">
        <f t="shared" ca="1" si="12"/>
        <v>47.762988080476461</v>
      </c>
      <c r="R54" s="18">
        <f t="shared" ca="1" si="12"/>
        <v>56.179684275576939</v>
      </c>
      <c r="S54" s="18">
        <f t="shared" ca="1" si="12"/>
        <v>65.696366769891029</v>
      </c>
      <c r="T54" s="18">
        <f t="shared" ca="1" si="12"/>
        <v>61.209507791619536</v>
      </c>
      <c r="U54" s="18">
        <f t="shared" ca="1" si="12"/>
        <v>50.388736927634781</v>
      </c>
      <c r="V54" s="18">
        <f t="shared" ca="1" si="12"/>
        <v>38.925874304018521</v>
      </c>
      <c r="W54" s="18">
        <f t="shared" ca="1" si="12"/>
        <v>26.185052688498246</v>
      </c>
      <c r="X54" s="18">
        <f t="shared" ca="1" si="12"/>
        <v>18.012869472503656</v>
      </c>
      <c r="Z54">
        <v>1972</v>
      </c>
      <c r="AA54" s="18">
        <f t="shared" ca="1" si="14"/>
        <v>37.814578086902436</v>
      </c>
    </row>
    <row r="55" spans="12:27" x14ac:dyDescent="0.25">
      <c r="L55" s="46">
        <v>1973</v>
      </c>
      <c r="M55" s="18">
        <f t="shared" ca="1" si="13"/>
        <v>8.4430108281185738</v>
      </c>
      <c r="N55" s="18">
        <f t="shared" ca="1" si="12"/>
        <v>20.923571448577075</v>
      </c>
      <c r="O55" s="18">
        <f t="shared" ca="1" si="12"/>
        <v>24.861075134779277</v>
      </c>
      <c r="P55" s="18">
        <f t="shared" ca="1" si="12"/>
        <v>37.738435979140426</v>
      </c>
      <c r="Q55" s="18">
        <f t="shared" ca="1" si="12"/>
        <v>48.875076470626013</v>
      </c>
      <c r="R55" s="18">
        <f t="shared" ca="1" si="12"/>
        <v>56.882315758153027</v>
      </c>
      <c r="S55" s="18">
        <f t="shared" ca="1" si="12"/>
        <v>60.07022072239927</v>
      </c>
      <c r="T55" s="18">
        <f t="shared" ca="1" si="12"/>
        <v>57.575557941637534</v>
      </c>
      <c r="U55" s="18">
        <f t="shared" ca="1" si="12"/>
        <v>52.761263162713306</v>
      </c>
      <c r="V55" s="18">
        <f t="shared" ca="1" si="12"/>
        <v>36.540339549466182</v>
      </c>
      <c r="W55" s="18">
        <f t="shared" ca="1" si="12"/>
        <v>21.769848900343238</v>
      </c>
      <c r="X55" s="18">
        <f t="shared" ca="1" si="12"/>
        <v>20.209541506014382</v>
      </c>
      <c r="Z55">
        <v>1973</v>
      </c>
      <c r="AA55" s="18">
        <f t="shared" ca="1" si="14"/>
        <v>39.421158035428903</v>
      </c>
    </row>
    <row r="56" spans="12:27" x14ac:dyDescent="0.25">
      <c r="L56" s="46">
        <v>1974</v>
      </c>
      <c r="M56" s="18">
        <f t="shared" ca="1" si="13"/>
        <v>11.261075255368889</v>
      </c>
      <c r="N56" s="18">
        <f t="shared" ca="1" si="12"/>
        <v>10.879097543013723</v>
      </c>
      <c r="O56" s="18">
        <f t="shared" ca="1" si="12"/>
        <v>25.18597619822151</v>
      </c>
      <c r="P56" s="18">
        <f t="shared" ca="1" si="12"/>
        <v>38.36884202154058</v>
      </c>
      <c r="Q56" s="18">
        <f t="shared" ca="1" si="12"/>
        <v>52.204006803412192</v>
      </c>
      <c r="R56" s="18">
        <f t="shared" ca="1" si="12"/>
        <v>57.743473730589201</v>
      </c>
      <c r="S56" s="18">
        <f t="shared" ca="1" si="12"/>
        <v>61.887945644980967</v>
      </c>
      <c r="T56" s="18">
        <f t="shared" ca="1" si="12"/>
        <v>62.7268253045333</v>
      </c>
      <c r="U56" s="18">
        <f t="shared" ca="1" si="12"/>
        <v>55.907789423089284</v>
      </c>
      <c r="V56" s="18">
        <f t="shared" ca="1" si="12"/>
        <v>36.299524565809655</v>
      </c>
      <c r="W56" s="18">
        <f t="shared" ca="1" si="12"/>
        <v>23.607578946163784</v>
      </c>
      <c r="X56" s="18">
        <f t="shared" ca="1" si="12"/>
        <v>14.237453179108465</v>
      </c>
      <c r="Z56">
        <v>1974</v>
      </c>
      <c r="AA56" s="18">
        <f t="shared" ca="1" si="14"/>
        <v>40.032155312707545</v>
      </c>
    </row>
    <row r="57" spans="12:27" x14ac:dyDescent="0.25">
      <c r="L57" s="46">
        <v>1975</v>
      </c>
      <c r="M57" s="18">
        <f t="shared" ca="1" si="13"/>
        <v>10.793310845023706</v>
      </c>
      <c r="N57" s="18">
        <f t="shared" ca="1" si="12"/>
        <v>16.585977599620819</v>
      </c>
      <c r="O57" s="18">
        <f t="shared" ca="1" si="12"/>
        <v>25.757453454670156</v>
      </c>
      <c r="P57" s="18">
        <f t="shared" ca="1" si="12"/>
        <v>33.953473662075247</v>
      </c>
      <c r="Q57" s="18">
        <f t="shared" ca="1" si="12"/>
        <v>48.982648578443026</v>
      </c>
      <c r="R57" s="18">
        <f t="shared" ca="1" si="12"/>
        <v>55.88378944597747</v>
      </c>
      <c r="S57" s="18">
        <f t="shared" ca="1" si="12"/>
        <v>62.594804767809421</v>
      </c>
      <c r="T57" s="18">
        <f t="shared" ca="1" si="12"/>
        <v>59.988319091796889</v>
      </c>
      <c r="U57" s="18">
        <f t="shared" ca="1" si="12"/>
        <v>50.536210547999325</v>
      </c>
      <c r="V57" s="18">
        <f t="shared" ca="1" si="12"/>
        <v>36.656774211180824</v>
      </c>
      <c r="W57" s="18">
        <f t="shared" ca="1" si="12"/>
        <v>17.699157967316477</v>
      </c>
      <c r="X57" s="18">
        <f t="shared" ca="1" si="12"/>
        <v>13.053854088030366</v>
      </c>
      <c r="Z57">
        <v>1975</v>
      </c>
      <c r="AA57" s="18">
        <f t="shared" ca="1" si="14"/>
        <v>39.317472180677093</v>
      </c>
    </row>
    <row r="58" spans="12:27" x14ac:dyDescent="0.25">
      <c r="L58" s="46">
        <v>1976</v>
      </c>
      <c r="M58" s="18">
        <f t="shared" ca="1" si="13"/>
        <v>15.297589116347462</v>
      </c>
      <c r="N58" s="18">
        <f t="shared" ca="1" si="13"/>
        <v>12.952014587050988</v>
      </c>
      <c r="O58" s="18">
        <f t="shared" ca="1" si="13"/>
        <v>24.635585687536945</v>
      </c>
      <c r="P58" s="18">
        <f t="shared" ca="1" si="13"/>
        <v>37.076000076908805</v>
      </c>
      <c r="Q58" s="18">
        <f t="shared" ca="1" si="13"/>
        <v>47.388013624893986</v>
      </c>
      <c r="R58" s="18">
        <f t="shared" ca="1" si="13"/>
        <v>57.458631643998004</v>
      </c>
      <c r="S58" s="18">
        <f t="shared" ca="1" si="13"/>
        <v>62.992088317871094</v>
      </c>
      <c r="T58" s="18">
        <f t="shared" ca="1" si="13"/>
        <v>61.981755587929179</v>
      </c>
      <c r="U58" s="18">
        <f t="shared" ca="1" si="13"/>
        <v>53.034105152330902</v>
      </c>
      <c r="V58" s="18">
        <f t="shared" ca="1" si="13"/>
        <v>37.555857455855914</v>
      </c>
      <c r="W58" s="18">
        <f t="shared" ca="1" si="13"/>
        <v>31.458421038326456</v>
      </c>
      <c r="X58" s="18">
        <f t="shared" ca="1" si="13"/>
        <v>20.904482351102331</v>
      </c>
      <c r="Z58">
        <v>1976</v>
      </c>
      <c r="AA58" s="18">
        <f t="shared" ca="1" si="14"/>
        <v>39.972709830317058</v>
      </c>
    </row>
    <row r="59" spans="12:27" x14ac:dyDescent="0.25">
      <c r="L59" s="46">
        <v>1977</v>
      </c>
      <c r="M59" s="18">
        <f t="shared" ref="M59:X74" ca="1" si="15">OFFSET($L$37,0,M$41+12*($L59-1960))</f>
        <v>29.594601044905815</v>
      </c>
      <c r="N59" s="18">
        <f t="shared" ca="1" si="15"/>
        <v>29.268534035933641</v>
      </c>
      <c r="O59" s="18">
        <f t="shared" ca="1" si="15"/>
        <v>23.123769187676277</v>
      </c>
      <c r="P59" s="18">
        <f t="shared" ca="1" si="15"/>
        <v>34.058947306683194</v>
      </c>
      <c r="Q59" s="18">
        <f t="shared" ca="1" si="15"/>
        <v>48.225059398851897</v>
      </c>
      <c r="R59" s="18">
        <f t="shared" ca="1" si="15"/>
        <v>59.417473692643028</v>
      </c>
      <c r="S59" s="18">
        <f t="shared" ca="1" si="15"/>
        <v>65.326587492290287</v>
      </c>
      <c r="T59" s="18">
        <f t="shared" ca="1" si="15"/>
        <v>65.248658648039168</v>
      </c>
      <c r="U59" s="18">
        <f t="shared" ca="1" si="15"/>
        <v>54.040842136583827</v>
      </c>
      <c r="V59" s="18">
        <f t="shared" ca="1" si="15"/>
        <v>38.896230898154407</v>
      </c>
      <c r="W59" s="18">
        <f t="shared" ca="1" si="15"/>
        <v>18.573263214512874</v>
      </c>
      <c r="X59" s="18">
        <f t="shared" ca="1" si="15"/>
        <v>13.539762336831345</v>
      </c>
      <c r="Z59">
        <v>1977</v>
      </c>
      <c r="AA59" s="18">
        <f t="shared" ca="1" si="14"/>
        <v>44.282953850877917</v>
      </c>
    </row>
    <row r="60" spans="12:27" x14ac:dyDescent="0.25">
      <c r="L60" s="46">
        <v>1978</v>
      </c>
      <c r="M60" s="18">
        <f t="shared" ca="1" si="15"/>
        <v>23.715721402858435</v>
      </c>
      <c r="N60" s="18">
        <f t="shared" ca="1" si="15"/>
        <v>24.979999981930376</v>
      </c>
      <c r="O60" s="18">
        <f t="shared" ca="1" si="15"/>
        <v>29.701867505123733</v>
      </c>
      <c r="P60" s="18">
        <f t="shared" ca="1" si="15"/>
        <v>41.386188619011328</v>
      </c>
      <c r="Q60" s="18">
        <f t="shared" ca="1" si="15"/>
        <v>51.581188338430302</v>
      </c>
      <c r="R60" s="18">
        <f t="shared" ca="1" si="15"/>
        <v>56.300947534661539</v>
      </c>
      <c r="S60" s="18">
        <f t="shared" ca="1" si="15"/>
        <v>62.572485536274158</v>
      </c>
      <c r="T60" s="18">
        <f t="shared" ca="1" si="15"/>
        <v>63.697418967799138</v>
      </c>
      <c r="U60" s="18">
        <f t="shared" ca="1" si="15"/>
        <v>54.499999945791139</v>
      </c>
      <c r="V60" s="18">
        <f t="shared" ca="1" si="15"/>
        <v>37.999286800434724</v>
      </c>
      <c r="W60" s="18">
        <f t="shared" ca="1" si="15"/>
        <v>29.47115803869147</v>
      </c>
      <c r="X60" s="18">
        <f t="shared" ca="1" si="15"/>
        <v>23.773786209758963</v>
      </c>
      <c r="Z60">
        <v>1978</v>
      </c>
      <c r="AA60" s="18">
        <f t="shared" ca="1" si="14"/>
        <v>44.241977235761127</v>
      </c>
    </row>
    <row r="61" spans="12:27" x14ac:dyDescent="0.25">
      <c r="L61" s="46">
        <v>1979</v>
      </c>
      <c r="M61" s="18">
        <f t="shared" ca="1" si="15"/>
        <v>22.428523040570713</v>
      </c>
      <c r="N61" s="18">
        <f t="shared" ca="1" si="15"/>
        <v>10.241992528313085</v>
      </c>
      <c r="O61" s="18">
        <f t="shared" ca="1" si="15"/>
        <v>29.971714703911228</v>
      </c>
      <c r="P61" s="18">
        <f t="shared" ca="1" si="15"/>
        <v>40.417999901708811</v>
      </c>
      <c r="Q61" s="18">
        <f t="shared" ca="1" si="15"/>
        <v>52.469881021600017</v>
      </c>
      <c r="R61" s="18">
        <f t="shared" ca="1" si="15"/>
        <v>57.951263728894688</v>
      </c>
      <c r="S61" s="18">
        <f t="shared" ca="1" si="15"/>
        <v>63.388149494371909</v>
      </c>
      <c r="T61" s="18">
        <f t="shared" ca="1" si="15"/>
        <v>63.097215552079049</v>
      </c>
      <c r="U61" s="18">
        <f t="shared" ca="1" si="15"/>
        <v>55.506737092670633</v>
      </c>
      <c r="V61" s="18">
        <f t="shared" ca="1" si="15"/>
        <v>43.031646830157229</v>
      </c>
      <c r="W61" s="18">
        <f t="shared" ca="1" si="15"/>
        <v>34.455578927491835</v>
      </c>
      <c r="X61" s="18">
        <f t="shared" ca="1" si="15"/>
        <v>12.443565399270307</v>
      </c>
      <c r="Z61">
        <v>1979</v>
      </c>
      <c r="AA61" s="18">
        <f t="shared" ca="1" si="14"/>
        <v>42.495842496431187</v>
      </c>
    </row>
    <row r="62" spans="12:27" x14ac:dyDescent="0.25">
      <c r="L62" s="46">
        <v>1980</v>
      </c>
      <c r="M62" s="18">
        <f t="shared" ca="1" si="15"/>
        <v>14.44404054491144</v>
      </c>
      <c r="N62" s="18">
        <f t="shared" ca="1" si="15"/>
        <v>28.313430110529854</v>
      </c>
      <c r="O62" s="18">
        <f t="shared" ca="1" si="15"/>
        <v>30.602478818391493</v>
      </c>
      <c r="P62" s="18">
        <f t="shared" ca="1" si="15"/>
        <v>41.226736847224991</v>
      </c>
      <c r="Q62" s="18">
        <f t="shared" ca="1" si="15"/>
        <v>51.684176238210576</v>
      </c>
      <c r="R62" s="18">
        <f t="shared" ca="1" si="15"/>
        <v>57.690421303196956</v>
      </c>
      <c r="S62" s="18">
        <f t="shared" ca="1" si="15"/>
        <v>62.167266604774866</v>
      </c>
      <c r="T62" s="18">
        <f t="shared" ca="1" si="15"/>
        <v>59.373446362144072</v>
      </c>
      <c r="U62" s="18">
        <f t="shared" ca="1" si="15"/>
        <v>51.725157934489999</v>
      </c>
      <c r="V62" s="18">
        <f t="shared" ca="1" si="15"/>
        <v>40.961493976994568</v>
      </c>
      <c r="W62" s="18">
        <f t="shared" ca="1" si="15"/>
        <v>28.88884219470777</v>
      </c>
      <c r="X62" s="18">
        <f t="shared" ca="1" si="15"/>
        <v>7.6734125732120768</v>
      </c>
      <c r="Z62">
        <v>1980</v>
      </c>
      <c r="AA62" s="18">
        <f t="shared" ca="1" si="14"/>
        <v>43.187749603673034</v>
      </c>
    </row>
    <row r="63" spans="12:27" x14ac:dyDescent="0.25">
      <c r="L63" s="46">
        <v>1981</v>
      </c>
      <c r="M63" s="18">
        <f t="shared" ca="1" si="15"/>
        <v>32.399117160094413</v>
      </c>
      <c r="N63" s="18">
        <f t="shared" ca="1" si="15"/>
        <v>24.535751704165808</v>
      </c>
      <c r="O63" s="18">
        <f t="shared" ca="1" si="15"/>
        <v>36.475551787928538</v>
      </c>
      <c r="P63" s="18">
        <f t="shared" ca="1" si="15"/>
        <v>39.828421072206993</v>
      </c>
      <c r="Q63" s="18">
        <f t="shared" ca="1" si="15"/>
        <v>55.479762314244319</v>
      </c>
      <c r="R63" s="18">
        <f t="shared" ca="1" si="15"/>
        <v>59.610736846923828</v>
      </c>
      <c r="S63" s="18">
        <f t="shared" ca="1" si="15"/>
        <v>60.14707297877262</v>
      </c>
      <c r="T63" s="18">
        <f t="shared" ca="1" si="15"/>
        <v>59.991680835924647</v>
      </c>
      <c r="U63" s="18">
        <f t="shared" ca="1" si="15"/>
        <v>51.321579254551935</v>
      </c>
      <c r="V63" s="18">
        <f t="shared" ca="1" si="15"/>
        <v>38.830746989877618</v>
      </c>
      <c r="W63" s="18">
        <f t="shared" ca="1" si="15"/>
        <v>26.958736734892199</v>
      </c>
      <c r="X63" s="18">
        <f t="shared" ca="1" si="15"/>
        <v>17.996977965706275</v>
      </c>
      <c r="Z63">
        <v>1981</v>
      </c>
      <c r="AA63" s="18">
        <f t="shared" ca="1" si="14"/>
        <v>46.058511837532642</v>
      </c>
    </row>
    <row r="64" spans="12:27" x14ac:dyDescent="0.25">
      <c r="L64" s="46">
        <v>1982</v>
      </c>
      <c r="M64" s="18">
        <f t="shared" ca="1" si="15"/>
        <v>13.311531597438616</v>
      </c>
      <c r="N64" s="18">
        <f t="shared" ca="1" si="15"/>
        <v>19.33052637159825</v>
      </c>
      <c r="O64" s="18">
        <f t="shared" ca="1" si="15"/>
        <v>27.927756505012511</v>
      </c>
      <c r="P64" s="18">
        <f t="shared" ca="1" si="15"/>
        <v>33.612736860325462</v>
      </c>
      <c r="Q64" s="18">
        <f t="shared" ca="1" si="15"/>
        <v>46.647232705166473</v>
      </c>
      <c r="R64" s="18">
        <f t="shared" ca="1" si="15"/>
        <v>58.016947732222711</v>
      </c>
      <c r="S64" s="18">
        <f t="shared" ca="1" si="15"/>
        <v>61.586926795557929</v>
      </c>
      <c r="T64" s="18">
        <f t="shared" ca="1" si="15"/>
        <v>60.268556723343693</v>
      </c>
      <c r="U64" s="18">
        <f t="shared" ca="1" si="15"/>
        <v>52.355157866728931</v>
      </c>
      <c r="V64" s="18">
        <f t="shared" ca="1" si="15"/>
        <v>33.137453363192705</v>
      </c>
      <c r="W64" s="18">
        <f t="shared" ca="1" si="15"/>
        <v>25.126526379334297</v>
      </c>
      <c r="X64" s="18">
        <f t="shared" ca="1" si="15"/>
        <v>23.070899841659944</v>
      </c>
      <c r="Z64">
        <v>1982</v>
      </c>
      <c r="AA64" s="18">
        <f t="shared" ca="1" si="14"/>
        <v>40.087776911333208</v>
      </c>
    </row>
    <row r="65" spans="12:27" x14ac:dyDescent="0.25">
      <c r="L65" s="46">
        <v>1983</v>
      </c>
      <c r="M65" s="18">
        <f t="shared" ca="1" si="15"/>
        <v>15.463837016256234</v>
      </c>
      <c r="N65" s="18">
        <f t="shared" ca="1" si="15"/>
        <v>23.191503771982699</v>
      </c>
      <c r="O65" s="18">
        <f t="shared" ca="1" si="15"/>
        <v>31.274193472611266</v>
      </c>
      <c r="P65" s="18">
        <f t="shared" ca="1" si="15"/>
        <v>40.995263158459409</v>
      </c>
      <c r="Q65" s="18">
        <f t="shared" ca="1" si="15"/>
        <v>52.158166475797948</v>
      </c>
      <c r="R65" s="18">
        <f t="shared" ca="1" si="15"/>
        <v>60.828736801147478</v>
      </c>
      <c r="S65" s="18">
        <f t="shared" ca="1" si="15"/>
        <v>63.467606450131072</v>
      </c>
      <c r="T65" s="18">
        <f t="shared" ca="1" si="15"/>
        <v>58.359762115478503</v>
      </c>
      <c r="U65" s="18">
        <f t="shared" ca="1" si="15"/>
        <v>49.751405794244064</v>
      </c>
      <c r="V65" s="18">
        <f t="shared" ca="1" si="15"/>
        <v>36.005652274834482</v>
      </c>
      <c r="W65" s="18">
        <f t="shared" ca="1" si="15"/>
        <v>29.038526239897081</v>
      </c>
      <c r="X65" s="18">
        <f t="shared" ca="1" si="15"/>
        <v>21.222920208981161</v>
      </c>
      <c r="Z65">
        <v>1983</v>
      </c>
      <c r="AA65" s="18">
        <f t="shared" ca="1" si="14"/>
        <v>43.21738365773308</v>
      </c>
    </row>
    <row r="66" spans="12:27" x14ac:dyDescent="0.25">
      <c r="L66" s="46">
        <v>1984</v>
      </c>
      <c r="M66" s="18">
        <f t="shared" ca="1" si="15"/>
        <v>18.523837041101959</v>
      </c>
      <c r="N66" s="18">
        <f t="shared" ca="1" si="15"/>
        <v>11.919301204681396</v>
      </c>
      <c r="O66" s="18">
        <f t="shared" ca="1" si="15"/>
        <v>34.079015104394209</v>
      </c>
      <c r="P66" s="18">
        <f t="shared" ca="1" si="15"/>
        <v>35.960000022587025</v>
      </c>
      <c r="Q66" s="18">
        <f t="shared" ca="1" si="15"/>
        <v>49.354872734170215</v>
      </c>
      <c r="R66" s="18">
        <f t="shared" ca="1" si="15"/>
        <v>60.415368724622219</v>
      </c>
      <c r="S66" s="18">
        <f t="shared" ca="1" si="15"/>
        <v>60.855313921476657</v>
      </c>
      <c r="T66" s="18">
        <f t="shared" ca="1" si="15"/>
        <v>59.138805172568865</v>
      </c>
      <c r="U66" s="18">
        <f t="shared" ca="1" si="15"/>
        <v>54.897894899468682</v>
      </c>
      <c r="V66" s="18">
        <f t="shared" ca="1" si="15"/>
        <v>38.56617998436878</v>
      </c>
      <c r="W66" s="18">
        <f t="shared" ca="1" si="15"/>
        <v>22.795368561995655</v>
      </c>
      <c r="X66" s="18">
        <f t="shared" ca="1" si="15"/>
        <v>21.609813324307137</v>
      </c>
      <c r="Z66">
        <v>1984</v>
      </c>
      <c r="AA66" s="18">
        <f t="shared" ca="1" si="14"/>
        <v>41.280814240700316</v>
      </c>
    </row>
    <row r="67" spans="12:27" x14ac:dyDescent="0.25">
      <c r="L67" s="46">
        <v>1985</v>
      </c>
      <c r="M67" s="18">
        <f t="shared" ca="1" si="15"/>
        <v>30.89035660994681</v>
      </c>
      <c r="N67" s="18">
        <f t="shared" ca="1" si="15"/>
        <v>15.59462414339969</v>
      </c>
      <c r="O67" s="18">
        <f t="shared" ca="1" si="15"/>
        <v>27.68611195815237</v>
      </c>
      <c r="P67" s="18">
        <f t="shared" ca="1" si="15"/>
        <v>28.678842042339475</v>
      </c>
      <c r="Q67" s="18">
        <f t="shared" ca="1" si="15"/>
        <v>46.933887865668851</v>
      </c>
      <c r="R67" s="18">
        <f t="shared" ca="1" si="15"/>
        <v>55.071579079878958</v>
      </c>
      <c r="S67" s="18">
        <f t="shared" ca="1" si="15"/>
        <v>62.09361606798673</v>
      </c>
      <c r="T67" s="18">
        <f t="shared" ca="1" si="15"/>
        <v>58.8569781012284</v>
      </c>
      <c r="U67" s="18">
        <f t="shared" ca="1" si="15"/>
        <v>51.368947463286545</v>
      </c>
      <c r="V67" s="18">
        <f t="shared" ca="1" si="15"/>
        <v>33.545127256794977</v>
      </c>
      <c r="W67" s="18">
        <f t="shared" ca="1" si="15"/>
        <v>21.654105210398363</v>
      </c>
      <c r="X67" s="18">
        <f t="shared" ca="1" si="15"/>
        <v>29.294499107222805</v>
      </c>
      <c r="Z67">
        <v>1985</v>
      </c>
      <c r="AA67" s="18">
        <f t="shared" ca="1" si="14"/>
        <v>40.725749483575157</v>
      </c>
    </row>
    <row r="68" spans="12:27" x14ac:dyDescent="0.25">
      <c r="L68" s="46">
        <v>1986</v>
      </c>
      <c r="M68" s="18">
        <f t="shared" ca="1" si="15"/>
        <v>20.718981439690843</v>
      </c>
      <c r="N68" s="18">
        <f t="shared" ca="1" si="15"/>
        <v>24.645714275711462</v>
      </c>
      <c r="O68" s="18">
        <f t="shared" ca="1" si="15"/>
        <v>25.33460918338675</v>
      </c>
      <c r="P68" s="18">
        <f t="shared" ca="1" si="15"/>
        <v>32.576315757098953</v>
      </c>
      <c r="Q68" s="18">
        <f t="shared" ca="1" si="15"/>
        <v>48.922750539277722</v>
      </c>
      <c r="R68" s="18">
        <f t="shared" ca="1" si="15"/>
        <v>59.249789456819229</v>
      </c>
      <c r="S68" s="18">
        <f t="shared" ca="1" si="15"/>
        <v>62.295924963700131</v>
      </c>
      <c r="T68" s="18">
        <f t="shared" ca="1" si="15"/>
        <v>57.748250949257297</v>
      </c>
      <c r="U68" s="18">
        <f t="shared" ca="1" si="15"/>
        <v>53.3249475539358</v>
      </c>
      <c r="V68" s="18">
        <f t="shared" ca="1" si="15"/>
        <v>40.141561943355363</v>
      </c>
      <c r="W68" s="18">
        <f t="shared" ca="1" si="15"/>
        <v>25.694631572773584</v>
      </c>
      <c r="X68" s="18">
        <f t="shared" ca="1" si="15"/>
        <v>28.396944016406408</v>
      </c>
      <c r="Z68">
        <v>1986</v>
      </c>
      <c r="AA68" s="18">
        <f t="shared" ca="1" si="14"/>
        <v>41.436542070617797</v>
      </c>
    </row>
    <row r="69" spans="12:27" x14ac:dyDescent="0.25">
      <c r="L69" s="46">
        <v>1987</v>
      </c>
      <c r="M69" s="18">
        <f t="shared" ca="1" si="15"/>
        <v>22.701426150673313</v>
      </c>
      <c r="N69" s="18">
        <f t="shared" ca="1" si="15"/>
        <v>24.516466116811099</v>
      </c>
      <c r="O69" s="18">
        <f t="shared" ca="1" si="15"/>
        <v>30.277317540018178</v>
      </c>
      <c r="P69" s="18">
        <f t="shared" ca="1" si="15"/>
        <v>38.342631624121417</v>
      </c>
      <c r="Q69" s="18">
        <f t="shared" ca="1" si="15"/>
        <v>50.198030479832696</v>
      </c>
      <c r="R69" s="18">
        <f t="shared" ca="1" si="15"/>
        <v>57.497473445691568</v>
      </c>
      <c r="S69" s="18">
        <f t="shared" ca="1" si="15"/>
        <v>62.776943849262445</v>
      </c>
      <c r="T69" s="18">
        <f t="shared" ca="1" si="15"/>
        <v>62.54224118684467</v>
      </c>
      <c r="U69" s="18">
        <f t="shared" ca="1" si="15"/>
        <v>50.496420879614973</v>
      </c>
      <c r="V69" s="18">
        <f t="shared" ca="1" si="15"/>
        <v>42.090390450828956</v>
      </c>
      <c r="W69" s="18">
        <f t="shared" ca="1" si="15"/>
        <v>25.439473631695694</v>
      </c>
      <c r="X69" s="18">
        <f t="shared" ca="1" si="15"/>
        <v>19.025025517313104</v>
      </c>
      <c r="Z69">
        <v>1987</v>
      </c>
      <c r="AA69" s="18">
        <f t="shared" ca="1" si="14"/>
        <v>43.606566299156924</v>
      </c>
    </row>
    <row r="70" spans="12:27" x14ac:dyDescent="0.25">
      <c r="L70" s="46">
        <v>1988</v>
      </c>
      <c r="M70" s="18">
        <f t="shared" ca="1" si="15"/>
        <v>20.783463511561092</v>
      </c>
      <c r="N70" s="18">
        <f t="shared" ca="1" si="15"/>
        <v>24.427912888777886</v>
      </c>
      <c r="O70" s="18">
        <f t="shared" ca="1" si="15"/>
        <v>28.823870968944142</v>
      </c>
      <c r="P70" s="18">
        <f t="shared" ca="1" si="15"/>
        <v>38.518842054668227</v>
      </c>
      <c r="Q70" s="18">
        <f t="shared" ca="1" si="15"/>
        <v>51.739185252942526</v>
      </c>
      <c r="R70" s="18">
        <f t="shared" ca="1" si="15"/>
        <v>59.947999845805917</v>
      </c>
      <c r="S70" s="18">
        <f t="shared" ca="1" si="15"/>
        <v>63.203565593518704</v>
      </c>
      <c r="T70" s="18">
        <f t="shared" ca="1" si="15"/>
        <v>59.757283513922438</v>
      </c>
      <c r="U70" s="18">
        <f t="shared" ca="1" si="15"/>
        <v>51.995473641219888</v>
      </c>
      <c r="V70" s="18">
        <f t="shared" ca="1" si="15"/>
        <v>35.405636645367281</v>
      </c>
      <c r="W70" s="18">
        <f t="shared" ca="1" si="15"/>
        <v>21.007368272731174</v>
      </c>
      <c r="X70" s="18">
        <f t="shared" ca="1" si="15"/>
        <v>23.621595883620419</v>
      </c>
      <c r="Z70">
        <v>1988</v>
      </c>
      <c r="AA70" s="18">
        <f t="shared" ca="1" si="14"/>
        <v>43.400265453767624</v>
      </c>
    </row>
    <row r="71" spans="12:27" x14ac:dyDescent="0.25">
      <c r="L71" s="46">
        <v>1989</v>
      </c>
      <c r="M71" s="18">
        <f t="shared" ca="1" si="15"/>
        <v>5.4147028069747112</v>
      </c>
      <c r="N71" s="18">
        <f t="shared" ca="1" si="15"/>
        <v>26.708895403585938</v>
      </c>
      <c r="O71" s="18">
        <f t="shared" ca="1" si="15"/>
        <v>27.601912741661074</v>
      </c>
      <c r="P71" s="18">
        <f t="shared" ca="1" si="15"/>
        <v>41.982736699957606</v>
      </c>
      <c r="Q71" s="18">
        <f t="shared" ca="1" si="15"/>
        <v>48.764699253283055</v>
      </c>
      <c r="R71" s="18">
        <f t="shared" ca="1" si="15"/>
        <v>59.268210637945877</v>
      </c>
      <c r="S71" s="18">
        <f t="shared" ca="1" si="15"/>
        <v>64.225501042416212</v>
      </c>
      <c r="T71" s="18">
        <f t="shared" ca="1" si="15"/>
        <v>62.813921878212376</v>
      </c>
      <c r="U71" s="18">
        <f t="shared" ca="1" si="15"/>
        <v>54.701789358038646</v>
      </c>
      <c r="V71" s="18">
        <f t="shared" ca="1" si="15"/>
        <v>38.751894710189411</v>
      </c>
      <c r="W71" s="18">
        <f t="shared" ca="1" si="15"/>
        <v>19.299339261556923</v>
      </c>
      <c r="X71" s="18">
        <f t="shared" ca="1" si="15"/>
        <v>25.489945426740142</v>
      </c>
      <c r="Z71">
        <v>1989</v>
      </c>
      <c r="AA71" s="18">
        <f t="shared" ca="1" si="14"/>
        <v>42.097572558004607</v>
      </c>
    </row>
    <row r="72" spans="12:27" x14ac:dyDescent="0.25">
      <c r="L72" s="46">
        <v>1990</v>
      </c>
      <c r="M72" s="18">
        <f t="shared" ca="1" si="15"/>
        <v>15.503565128226024</v>
      </c>
      <c r="N72" s="18">
        <f t="shared" ca="1" si="15"/>
        <v>8.4877367955759926</v>
      </c>
      <c r="O72" s="18">
        <f t="shared" ca="1" si="15"/>
        <v>31.011069662696443</v>
      </c>
      <c r="P72" s="18">
        <f t="shared" ca="1" si="15"/>
        <v>43.571265152379091</v>
      </c>
      <c r="Q72" s="18">
        <f t="shared" ca="1" si="15"/>
        <v>53.708714557195982</v>
      </c>
      <c r="R72" s="18">
        <f t="shared" ca="1" si="15"/>
        <v>60.723939915707227</v>
      </c>
      <c r="S72" s="18">
        <f t="shared" ca="1" si="15"/>
        <v>64.953432376259258</v>
      </c>
      <c r="T72" s="18">
        <f t="shared" ca="1" si="15"/>
        <v>62.929862839548221</v>
      </c>
      <c r="U72" s="18">
        <f t="shared" ca="1" si="15"/>
        <v>52.102181764903825</v>
      </c>
      <c r="V72" s="18">
        <f t="shared" ca="1" si="15"/>
        <v>37.406125959848104</v>
      </c>
      <c r="W72" s="18">
        <f t="shared" ca="1" si="15"/>
        <v>19.193248277463411</v>
      </c>
      <c r="X72" s="18">
        <f t="shared" ca="1" si="15"/>
        <v>18.276255260266751</v>
      </c>
      <c r="Z72">
        <v>1990</v>
      </c>
      <c r="AA72" s="18">
        <f t="shared" ca="1" si="14"/>
        <v>42.611198303448525</v>
      </c>
    </row>
    <row r="73" spans="12:27" x14ac:dyDescent="0.25">
      <c r="L73" s="46">
        <v>1991</v>
      </c>
      <c r="M73" s="18">
        <f t="shared" ca="1" si="15"/>
        <v>17.833113584518429</v>
      </c>
      <c r="N73" s="18">
        <f t="shared" ca="1" si="15"/>
        <v>20.820849582145087</v>
      </c>
      <c r="O73" s="18">
        <f t="shared" ca="1" si="15"/>
        <v>28.082231375292729</v>
      </c>
      <c r="P73" s="18">
        <f t="shared" ca="1" si="15"/>
        <v>40.554363582793037</v>
      </c>
      <c r="Q73" s="18">
        <f t="shared" ca="1" si="15"/>
        <v>51.684045879464399</v>
      </c>
      <c r="R73" s="18">
        <f t="shared" ca="1" si="15"/>
        <v>60.878789608604031</v>
      </c>
      <c r="S73" s="18">
        <f t="shared" ca="1" si="15"/>
        <v>61.791407478734058</v>
      </c>
      <c r="T73" s="18">
        <f t="shared" ca="1" si="15"/>
        <v>59.93065749318977</v>
      </c>
      <c r="U73" s="18">
        <f t="shared" ca="1" si="15"/>
        <v>54.636736964677517</v>
      </c>
      <c r="V73" s="18">
        <f t="shared" ca="1" si="15"/>
        <v>39.654338112253896</v>
      </c>
      <c r="W73" s="18">
        <f t="shared" ca="1" si="15"/>
        <v>25.411232948867898</v>
      </c>
      <c r="X73" s="18">
        <f t="shared" ca="1" si="15"/>
        <v>19.637203102362783</v>
      </c>
      <c r="Z73">
        <v>1991</v>
      </c>
      <c r="AA73" s="18">
        <f t="shared" ca="1" si="14"/>
        <v>42.696932323092689</v>
      </c>
    </row>
    <row r="74" spans="12:27" x14ac:dyDescent="0.25">
      <c r="L74" s="46">
        <v>1992</v>
      </c>
      <c r="M74" s="18">
        <f t="shared" ca="1" si="15"/>
        <v>21.144268765198557</v>
      </c>
      <c r="N74" s="18">
        <f t="shared" ca="1" si="15"/>
        <v>16.919316011729993</v>
      </c>
      <c r="O74" s="18">
        <f t="shared" ca="1" si="15"/>
        <v>28.106801997736881</v>
      </c>
      <c r="P74" s="18">
        <f t="shared" ca="1" si="15"/>
        <v>37.732267768006572</v>
      </c>
      <c r="Q74" s="18">
        <f t="shared" ca="1" si="15"/>
        <v>47.774790278986877</v>
      </c>
      <c r="R74" s="18">
        <f t="shared" ca="1" si="15"/>
        <v>60.630050610994033</v>
      </c>
      <c r="S74" s="18">
        <f t="shared" ca="1" si="15"/>
        <v>63.222898133930407</v>
      </c>
      <c r="T74" s="18">
        <f t="shared" ca="1" si="15"/>
        <v>59.472738591244337</v>
      </c>
      <c r="U74" s="18">
        <f t="shared" ca="1" si="15"/>
        <v>45.238309025011574</v>
      </c>
      <c r="V74" s="18">
        <f t="shared" ca="1" si="15"/>
        <v>35.251382342451485</v>
      </c>
      <c r="W74" s="18">
        <f t="shared" ca="1" si="15"/>
        <v>28.191058975740486</v>
      </c>
      <c r="X74" s="18">
        <f t="shared" ca="1" si="15"/>
        <v>18.055639724480475</v>
      </c>
      <c r="Z74">
        <v>1992</v>
      </c>
      <c r="AA74" s="18">
        <f t="shared" ca="1" si="14"/>
        <v>41.875391519728453</v>
      </c>
    </row>
    <row r="75" spans="12:27" x14ac:dyDescent="0.25">
      <c r="L75" s="46">
        <v>1993</v>
      </c>
      <c r="M75" s="18">
        <f t="shared" ref="M75:X90" ca="1" si="16">OFFSET($L$37,0,M$41+12*($L75-1960))</f>
        <v>16.518395483085989</v>
      </c>
      <c r="N75" s="18">
        <f t="shared" ca="1" si="16"/>
        <v>24.769070202174941</v>
      </c>
      <c r="O75" s="18">
        <f t="shared" ca="1" si="16"/>
        <v>31.565592397012203</v>
      </c>
      <c r="P75" s="18">
        <f t="shared" ca="1" si="16"/>
        <v>44.674526244715651</v>
      </c>
      <c r="Q75" s="18">
        <f t="shared" ca="1" si="16"/>
        <v>54.765921867772157</v>
      </c>
      <c r="R75" s="18">
        <f t="shared" ca="1" si="16"/>
        <v>61.325990227147152</v>
      </c>
      <c r="S75" s="18">
        <f t="shared" ca="1" si="16"/>
        <v>66.622258726421165</v>
      </c>
      <c r="T75" s="18">
        <f t="shared" ca="1" si="16"/>
        <v>60.836060923526155</v>
      </c>
      <c r="U75" s="18">
        <f t="shared" ca="1" si="16"/>
        <v>51.757999990362862</v>
      </c>
      <c r="V75" s="18">
        <f t="shared" ca="1" si="16"/>
        <v>42.012461817766486</v>
      </c>
      <c r="W75" s="18">
        <f t="shared" ca="1" si="16"/>
        <v>29.458526370148913</v>
      </c>
      <c r="X75" s="18">
        <f t="shared" ca="1" si="16"/>
        <v>25.409983002480704</v>
      </c>
      <c r="Z75">
        <v>1993</v>
      </c>
      <c r="AA75" s="18">
        <f t="shared" ca="1" si="14"/>
        <v>45.134727008981926</v>
      </c>
    </row>
    <row r="76" spans="12:27" x14ac:dyDescent="0.25">
      <c r="L76" s="46">
        <v>1994</v>
      </c>
      <c r="M76" s="18">
        <f t="shared" ca="1" si="16"/>
        <v>21.055450066516272</v>
      </c>
      <c r="N76" s="18">
        <f t="shared" ca="1" si="16"/>
        <v>19.131015155691845</v>
      </c>
      <c r="O76" s="18">
        <f t="shared" ca="1" si="16"/>
        <v>25.111409213291974</v>
      </c>
      <c r="P76" s="18">
        <f t="shared" ca="1" si="16"/>
        <v>40.29231580031545</v>
      </c>
      <c r="Q76" s="18">
        <f t="shared" ca="1" si="16"/>
        <v>51.648115531519835</v>
      </c>
      <c r="R76" s="18">
        <f t="shared" ca="1" si="16"/>
        <v>59.515052723131681</v>
      </c>
      <c r="S76" s="18">
        <f t="shared" ca="1" si="16"/>
        <v>63.55269585057308</v>
      </c>
      <c r="T76" s="18">
        <f t="shared" ca="1" si="16"/>
        <v>62.635755366275184</v>
      </c>
      <c r="U76" s="18">
        <f t="shared" ca="1" si="16"/>
        <v>52.659004753765309</v>
      </c>
      <c r="V76" s="18">
        <f t="shared" ca="1" si="16"/>
        <v>36.084533028853564</v>
      </c>
      <c r="W76" s="18">
        <f t="shared" ca="1" si="16"/>
        <v>21.32284213549212</v>
      </c>
      <c r="X76" s="18">
        <f t="shared" ca="1" si="16"/>
        <v>17.818505816898845</v>
      </c>
      <c r="Z76">
        <v>1994</v>
      </c>
      <c r="AA76" s="18">
        <f t="shared" ca="1" si="14"/>
        <v>42.867726213414414</v>
      </c>
    </row>
    <row r="77" spans="12:27" x14ac:dyDescent="0.25">
      <c r="L77" s="46">
        <v>1995</v>
      </c>
      <c r="M77" s="18">
        <f t="shared" ca="1" si="16"/>
        <v>18.604251514986942</v>
      </c>
      <c r="N77" s="18">
        <f t="shared" ca="1" si="16"/>
        <v>23.184636544428376</v>
      </c>
      <c r="O77" s="18">
        <f t="shared" ca="1" si="16"/>
        <v>23.347388770454806</v>
      </c>
      <c r="P77" s="18">
        <f t="shared" ca="1" si="16"/>
        <v>43.355157732053812</v>
      </c>
      <c r="Q77" s="18">
        <f t="shared" ca="1" si="16"/>
        <v>54.030344176041446</v>
      </c>
      <c r="R77" s="18">
        <f t="shared" ca="1" si="16"/>
        <v>59.516316006309111</v>
      </c>
      <c r="S77" s="18">
        <f t="shared" ca="1" si="16"/>
        <v>62.572495872095999</v>
      </c>
      <c r="T77" s="18">
        <f t="shared" ca="1" si="16"/>
        <v>59.915127487182609</v>
      </c>
      <c r="U77" s="18">
        <f t="shared" ca="1" si="16"/>
        <v>57.12357884858784</v>
      </c>
      <c r="V77" s="18">
        <f t="shared" ca="1" si="16"/>
        <v>40.474903292906916</v>
      </c>
      <c r="W77" s="18">
        <f t="shared" ca="1" si="16"/>
        <v>23.223894672393794</v>
      </c>
      <c r="X77" s="18">
        <f t="shared" ca="1" si="16"/>
        <v>19.620033989956507</v>
      </c>
      <c r="Z77">
        <v>1995</v>
      </c>
      <c r="AA77" s="18">
        <f t="shared" ca="1" si="14"/>
        <v>43.065714762944133</v>
      </c>
    </row>
    <row r="78" spans="12:27" x14ac:dyDescent="0.25">
      <c r="L78" s="46">
        <v>1996</v>
      </c>
      <c r="M78" s="18">
        <f t="shared" ca="1" si="16"/>
        <v>11.436981333682416</v>
      </c>
      <c r="N78" s="18">
        <f t="shared" ca="1" si="16"/>
        <v>20.206175872401182</v>
      </c>
      <c r="O78" s="18">
        <f t="shared" ca="1" si="16"/>
        <v>32.978845606352159</v>
      </c>
      <c r="P78" s="18">
        <f t="shared" ca="1" si="16"/>
        <v>40.249751837880993</v>
      </c>
      <c r="Q78" s="18">
        <f t="shared" ca="1" si="16"/>
        <v>53.991956106988994</v>
      </c>
      <c r="R78" s="18">
        <f t="shared" ca="1" si="16"/>
        <v>59.736105451081933</v>
      </c>
      <c r="S78" s="18">
        <f t="shared" ca="1" si="16"/>
        <v>63.340170247931241</v>
      </c>
      <c r="T78" s="18">
        <f t="shared" ca="1" si="16"/>
        <v>59.0015280030903</v>
      </c>
      <c r="U78" s="18">
        <f t="shared" ca="1" si="16"/>
        <v>50.941052678258785</v>
      </c>
      <c r="V78" s="18">
        <f t="shared" ca="1" si="16"/>
        <v>32.897249670499257</v>
      </c>
      <c r="W78" s="18">
        <f t="shared" ca="1" si="16"/>
        <v>25.122736913216741</v>
      </c>
      <c r="X78" s="18">
        <f t="shared" ca="1" si="16"/>
        <v>14.427419412732124</v>
      </c>
      <c r="Z78">
        <v>1996</v>
      </c>
      <c r="AA78" s="18">
        <f t="shared" ca="1" si="14"/>
        <v>42.617689307426154</v>
      </c>
    </row>
    <row r="79" spans="12:27" x14ac:dyDescent="0.25">
      <c r="L79" s="46">
        <v>1997</v>
      </c>
      <c r="M79" s="18">
        <f t="shared" ca="1" si="16"/>
        <v>15.361337708799462</v>
      </c>
      <c r="N79" s="18">
        <f t="shared" ca="1" si="16"/>
        <v>28.857782060723551</v>
      </c>
      <c r="O79" s="18">
        <f t="shared" ca="1" si="16"/>
        <v>25.22112057958779</v>
      </c>
      <c r="P79" s="18">
        <f t="shared" ca="1" si="16"/>
        <v>42.364842113695659</v>
      </c>
      <c r="Q79" s="18">
        <f t="shared" ca="1" si="16"/>
        <v>54.118302074231593</v>
      </c>
      <c r="R79" s="18">
        <f t="shared" ca="1" si="16"/>
        <v>62.587052576165433</v>
      </c>
      <c r="S79" s="18">
        <f t="shared" ca="1" si="16"/>
        <v>64.826977932578643</v>
      </c>
      <c r="T79" s="18">
        <f t="shared" ca="1" si="16"/>
        <v>62.71215631585374</v>
      </c>
      <c r="U79" s="18">
        <f t="shared" ca="1" si="16"/>
        <v>56.345789280941624</v>
      </c>
      <c r="V79" s="18">
        <f t="shared" ca="1" si="16"/>
        <v>35.29317486261067</v>
      </c>
      <c r="W79" s="18">
        <f t="shared" ca="1" si="16"/>
        <v>30.53663158542232</v>
      </c>
      <c r="X79" s="18">
        <f t="shared" ca="1" si="16"/>
        <v>18.940067736537834</v>
      </c>
      <c r="Z79">
        <v>1997</v>
      </c>
      <c r="AA79" s="18">
        <f t="shared" ca="1" si="14"/>
        <v>44.506196420204482</v>
      </c>
    </row>
    <row r="80" spans="12:27" x14ac:dyDescent="0.25">
      <c r="L80" s="46">
        <v>1998</v>
      </c>
      <c r="M80" s="18">
        <f t="shared" ca="1" si="16"/>
        <v>15.112088308836279</v>
      </c>
      <c r="N80" s="18">
        <f t="shared" ca="1" si="16"/>
        <v>25.018233129978181</v>
      </c>
      <c r="O80" s="18">
        <f t="shared" ca="1" si="16"/>
        <v>34.303022155134308</v>
      </c>
      <c r="P80" s="18">
        <f t="shared" ca="1" si="16"/>
        <v>42.505052623748774</v>
      </c>
      <c r="Q80" s="18">
        <f t="shared" ca="1" si="16"/>
        <v>50.045534643875925</v>
      </c>
      <c r="R80" s="18">
        <f t="shared" ca="1" si="16"/>
        <v>59.149052778545162</v>
      </c>
      <c r="S80" s="18">
        <f t="shared" ca="1" si="16"/>
        <v>62.730798090884562</v>
      </c>
      <c r="T80" s="18">
        <f t="shared" ca="1" si="16"/>
        <v>57.358322818153788</v>
      </c>
      <c r="U80" s="18">
        <f t="shared" ca="1" si="16"/>
        <v>52.370631545217414</v>
      </c>
      <c r="V80" s="18">
        <f t="shared" ca="1" si="16"/>
        <v>40.463361707988533</v>
      </c>
      <c r="W80" s="18">
        <f t="shared" ca="1" si="16"/>
        <v>27.447263104288201</v>
      </c>
      <c r="X80" s="18">
        <f t="shared" ca="1" si="16"/>
        <v>17.4209166401311</v>
      </c>
      <c r="Z80">
        <v>1998</v>
      </c>
      <c r="AA80" s="18">
        <f t="shared" ca="1" si="14"/>
        <v>43.277763068644624</v>
      </c>
    </row>
    <row r="81" spans="12:27" x14ac:dyDescent="0.25">
      <c r="L81" s="46">
        <v>1999</v>
      </c>
      <c r="M81" s="18">
        <f t="shared" ca="1" si="16"/>
        <v>12.9817318140833</v>
      </c>
      <c r="N81" s="18">
        <f t="shared" ca="1" si="16"/>
        <v>12.445977639148108</v>
      </c>
      <c r="O81" s="18">
        <f t="shared" ca="1" si="16"/>
        <v>24.851035581262483</v>
      </c>
      <c r="P81" s="18">
        <f t="shared" ca="1" si="16"/>
        <v>36.766842005503797</v>
      </c>
      <c r="Q81" s="18">
        <f t="shared" ca="1" si="16"/>
        <v>48.281595811341937</v>
      </c>
      <c r="R81" s="18">
        <f t="shared" ca="1" si="16"/>
        <v>59.797368505377513</v>
      </c>
      <c r="S81" s="18">
        <f t="shared" ca="1" si="16"/>
        <v>62.0978947368421</v>
      </c>
      <c r="T81" s="18">
        <f t="shared" ca="1" si="16"/>
        <v>60.896875706722859</v>
      </c>
      <c r="U81" s="18">
        <f t="shared" ca="1" si="16"/>
        <v>52.644736781873199</v>
      </c>
      <c r="V81" s="18">
        <f t="shared" ca="1" si="16"/>
        <v>35.61100159695274</v>
      </c>
      <c r="W81" s="18">
        <f t="shared" ca="1" si="16"/>
        <v>22.438526313681351</v>
      </c>
      <c r="X81" s="18">
        <f t="shared" ca="1" si="16"/>
        <v>14.031171286137482</v>
      </c>
      <c r="Z81">
        <v>1999</v>
      </c>
      <c r="AA81" s="18">
        <f t="shared" ca="1" si="14"/>
        <v>39.76491522503526</v>
      </c>
    </row>
    <row r="82" spans="12:27" x14ac:dyDescent="0.25">
      <c r="L82" s="46">
        <v>2000</v>
      </c>
      <c r="M82" s="18">
        <f t="shared" ca="1" si="16"/>
        <v>14.464210642638959</v>
      </c>
      <c r="N82" s="18">
        <f t="shared" ca="1" si="16"/>
        <v>28.168384752148079</v>
      </c>
      <c r="O82" s="18">
        <f t="shared" ca="1" si="16"/>
        <v>30.868964298461613</v>
      </c>
      <c r="P82" s="18">
        <f t="shared" ca="1" si="16"/>
        <v>38.6378947308189</v>
      </c>
      <c r="Q82" s="18">
        <f t="shared" ca="1" si="16"/>
        <v>48.05911723011419</v>
      </c>
      <c r="R82" s="18">
        <f t="shared" ca="1" si="16"/>
        <v>60.065473761307572</v>
      </c>
      <c r="S82" s="18">
        <f t="shared" ca="1" si="16"/>
        <v>60.073276584022921</v>
      </c>
      <c r="T82" s="18">
        <f t="shared" ca="1" si="16"/>
        <v>58.371375278673653</v>
      </c>
      <c r="U82" s="18">
        <f t="shared" ca="1" si="16"/>
        <v>50.260842154653446</v>
      </c>
      <c r="V82" s="18">
        <f t="shared" ca="1" si="16"/>
        <v>38.034736808224721</v>
      </c>
      <c r="W82" s="18">
        <f t="shared" ca="1" si="16"/>
        <v>30.617157926057523</v>
      </c>
      <c r="X82" s="18">
        <f t="shared" ca="1" si="16"/>
        <v>27.086825121578421</v>
      </c>
      <c r="Z82">
        <v>2000</v>
      </c>
      <c r="AA82" s="18">
        <f t="shared" ca="1" si="14"/>
        <v>42.33858715977324</v>
      </c>
    </row>
    <row r="83" spans="12:27" x14ac:dyDescent="0.25">
      <c r="L83" s="46">
        <v>2001</v>
      </c>
      <c r="M83" s="18">
        <f t="shared" ca="1" si="16"/>
        <v>27.547368347644799</v>
      </c>
      <c r="N83" s="18">
        <f t="shared" ca="1" si="16"/>
        <v>27.93375925716601</v>
      </c>
      <c r="O83" s="18">
        <f t="shared" ca="1" si="16"/>
        <v>27.415959278909792</v>
      </c>
      <c r="P83" s="18">
        <f t="shared" ca="1" si="16"/>
        <v>39.216421048264749</v>
      </c>
      <c r="Q83" s="18">
        <f t="shared" ca="1" si="16"/>
        <v>45.820271553742245</v>
      </c>
      <c r="R83" s="18">
        <f t="shared" ca="1" si="16"/>
        <v>60.995158169395033</v>
      </c>
      <c r="S83" s="18">
        <f t="shared" ca="1" si="16"/>
        <v>60.263667409796476</v>
      </c>
      <c r="T83" s="18">
        <f t="shared" ca="1" si="16"/>
        <v>60.957996553119862</v>
      </c>
      <c r="U83" s="18">
        <f t="shared" ca="1" si="16"/>
        <v>53.934105179435335</v>
      </c>
      <c r="V83" s="18">
        <f t="shared" ca="1" si="16"/>
        <v>34.783735138993514</v>
      </c>
      <c r="W83" s="18">
        <f t="shared" ca="1" si="16"/>
        <v>23.2867368577656</v>
      </c>
      <c r="X83" s="18">
        <f t="shared" ca="1" si="16"/>
        <v>14.92628179274107</v>
      </c>
      <c r="Z83">
        <v>2001</v>
      </c>
      <c r="AA83" s="18">
        <f t="shared" ca="1" si="14"/>
        <v>43.768825202254874</v>
      </c>
    </row>
    <row r="84" spans="12:27" x14ac:dyDescent="0.25">
      <c r="L84" s="46">
        <v>2002</v>
      </c>
      <c r="M84" s="18">
        <f t="shared" ca="1" si="16"/>
        <v>22.510424488218206</v>
      </c>
      <c r="N84" s="18">
        <f t="shared" ca="1" si="16"/>
        <v>22.69718038659347</v>
      </c>
      <c r="O84" s="18">
        <f t="shared" ca="1" si="16"/>
        <v>29.135891319325101</v>
      </c>
      <c r="P84" s="18">
        <f t="shared" ca="1" si="16"/>
        <v>36.073684228595937</v>
      </c>
      <c r="Q84" s="18">
        <f t="shared" ca="1" si="16"/>
        <v>53.008353289553995</v>
      </c>
      <c r="R84" s="18">
        <f t="shared" ca="1" si="16"/>
        <v>59.540000144556942</v>
      </c>
      <c r="S84" s="18">
        <f t="shared" ca="1" si="16"/>
        <v>62.386383642899368</v>
      </c>
      <c r="T84" s="18">
        <f t="shared" ca="1" si="16"/>
        <v>59.94553478843288</v>
      </c>
      <c r="U84" s="18">
        <f t="shared" ca="1" si="16"/>
        <v>53.524526563945564</v>
      </c>
      <c r="V84" s="18">
        <f t="shared" ca="1" si="16"/>
        <v>43.904448230141092</v>
      </c>
      <c r="W84" s="18">
        <f t="shared" ca="1" si="16"/>
        <v>35.645157971099799</v>
      </c>
      <c r="X84" s="18">
        <f t="shared" ca="1" si="16"/>
        <v>24.484312487150497</v>
      </c>
      <c r="Z84">
        <v>2002</v>
      </c>
      <c r="AA84" s="18">
        <f t="shared" ca="1" si="14"/>
        <v>43.16218153602199</v>
      </c>
    </row>
    <row r="85" spans="12:27" x14ac:dyDescent="0.25">
      <c r="L85" s="46">
        <v>2003</v>
      </c>
      <c r="M85" s="18">
        <f t="shared" ca="1" si="16"/>
        <v>23.364278289393372</v>
      </c>
      <c r="N85" s="18">
        <f t="shared" ca="1" si="16"/>
        <v>29.423157858597609</v>
      </c>
      <c r="O85" s="18">
        <f t="shared" ca="1" si="16"/>
        <v>26.974057829003581</v>
      </c>
      <c r="P85" s="18">
        <f t="shared" ca="1" si="16"/>
        <v>42.60705264618521</v>
      </c>
      <c r="Q85" s="18">
        <f t="shared" ca="1" si="16"/>
        <v>50.748115459241362</v>
      </c>
      <c r="R85" s="18">
        <f t="shared" ca="1" si="16"/>
        <v>60.25968421534489</v>
      </c>
      <c r="S85" s="18">
        <f t="shared" ca="1" si="16"/>
        <v>63.00003381829513</v>
      </c>
      <c r="T85" s="18">
        <f t="shared" ca="1" si="16"/>
        <v>61.061595964933701</v>
      </c>
      <c r="U85" s="18">
        <f t="shared" ca="1" si="16"/>
        <v>52.377263348228048</v>
      </c>
      <c r="V85" s="18">
        <f t="shared" ca="1" si="16"/>
        <v>43.474465076044986</v>
      </c>
      <c r="W85" s="18">
        <f t="shared" ca="1" si="16"/>
        <v>27.432105246594073</v>
      </c>
      <c r="X85" s="18">
        <f t="shared" ca="1" si="16"/>
        <v>19.122818399479513</v>
      </c>
      <c r="Z85">
        <v>2003</v>
      </c>
      <c r="AA85" s="18">
        <f t="shared" ca="1" si="14"/>
        <v>44.679747010124359</v>
      </c>
    </row>
    <row r="86" spans="12:27" x14ac:dyDescent="0.25">
      <c r="L86" s="46">
        <v>2004</v>
      </c>
      <c r="M86" s="18">
        <f t="shared" ca="1" si="16"/>
        <v>13.86003397414559</v>
      </c>
      <c r="N86" s="18">
        <f t="shared" ca="1" si="16"/>
        <v>25.570635200299716</v>
      </c>
      <c r="O86" s="18">
        <f t="shared" ca="1" si="16"/>
        <v>25.875415909415796</v>
      </c>
      <c r="P86" s="18">
        <f t="shared" ca="1" si="16"/>
        <v>41.864947428954274</v>
      </c>
      <c r="Q86" s="18">
        <f t="shared" ca="1" si="16"/>
        <v>54.397623196652056</v>
      </c>
      <c r="R86" s="18">
        <f t="shared" ca="1" si="16"/>
        <v>64.168526522987761</v>
      </c>
      <c r="S86" s="18">
        <f t="shared" ca="1" si="16"/>
        <v>66.381222229003896</v>
      </c>
      <c r="T86" s="18">
        <f t="shared" ca="1" si="16"/>
        <v>67.129032383968962</v>
      </c>
      <c r="U86" s="18">
        <f t="shared" ca="1" si="16"/>
        <v>50.63442105745014</v>
      </c>
      <c r="V86" s="18">
        <f t="shared" ca="1" si="16"/>
        <v>41.457793035758165</v>
      </c>
      <c r="W86" s="18">
        <f t="shared" ca="1" si="16"/>
        <v>29.934421039380524</v>
      </c>
      <c r="X86" s="18">
        <f t="shared" ca="1" si="16"/>
        <v>23.124380272815102</v>
      </c>
      <c r="Z86">
        <v>2004</v>
      </c>
      <c r="AA86" s="18">
        <f t="shared" ca="1" si="14"/>
        <v>44.905929605678509</v>
      </c>
    </row>
    <row r="87" spans="12:27" x14ac:dyDescent="0.25">
      <c r="L87" s="46">
        <v>2005</v>
      </c>
      <c r="M87" s="18">
        <f t="shared" ca="1" si="16"/>
        <v>20.244074516798317</v>
      </c>
      <c r="N87" s="18">
        <f t="shared" ca="1" si="16"/>
        <v>22.650488830867566</v>
      </c>
      <c r="O87" s="18">
        <f t="shared" ca="1" si="16"/>
        <v>32.543361633451369</v>
      </c>
      <c r="P87" s="18">
        <f t="shared" ca="1" si="16"/>
        <v>40.70157888412475</v>
      </c>
      <c r="Q87" s="18">
        <f t="shared" ca="1" si="16"/>
        <v>55.589779277600741</v>
      </c>
      <c r="R87" s="18">
        <f t="shared" ca="1" si="16"/>
        <v>62.122526518169202</v>
      </c>
      <c r="S87" s="18">
        <f t="shared" ca="1" si="16"/>
        <v>63.956264809056343</v>
      </c>
      <c r="T87" s="18">
        <f t="shared" ca="1" si="16"/>
        <v>62.814838730661485</v>
      </c>
      <c r="U87" s="18">
        <f t="shared" ca="1" si="16"/>
        <v>53.45536842346192</v>
      </c>
      <c r="V87" s="18">
        <f t="shared" ca="1" si="16"/>
        <v>39.624176518289666</v>
      </c>
      <c r="W87" s="18">
        <f t="shared" ca="1" si="16"/>
        <v>20.023368413824784</v>
      </c>
      <c r="X87" s="18">
        <f t="shared" ca="1" si="16"/>
        <v>26.212801194441944</v>
      </c>
      <c r="Z87">
        <v>2005</v>
      </c>
      <c r="AA87" s="18">
        <f t="shared" ca="1" si="14"/>
        <v>45.077864150091223</v>
      </c>
    </row>
    <row r="88" spans="12:27" x14ac:dyDescent="0.25">
      <c r="L88" s="46">
        <v>2006</v>
      </c>
      <c r="M88" s="18">
        <f t="shared" ca="1" si="16"/>
        <v>10.261256358999956</v>
      </c>
      <c r="N88" s="18">
        <f t="shared" ca="1" si="16"/>
        <v>25.814360822878385</v>
      </c>
      <c r="O88" s="18">
        <f t="shared" ca="1" si="16"/>
        <v>24.298200392911301</v>
      </c>
      <c r="P88" s="18">
        <f t="shared" ca="1" si="16"/>
        <v>35.266842102251559</v>
      </c>
      <c r="Q88" s="18">
        <f t="shared" ca="1" si="16"/>
        <v>51.8513413158216</v>
      </c>
      <c r="R88" s="18">
        <f t="shared" ca="1" si="16"/>
        <v>58.368105219790799</v>
      </c>
      <c r="S88" s="18">
        <f t="shared" ca="1" si="16"/>
        <v>61.82315782245837</v>
      </c>
      <c r="T88" s="18">
        <f t="shared" ca="1" si="16"/>
        <v>57.820067781147195</v>
      </c>
      <c r="U88" s="18">
        <f t="shared" ca="1" si="16"/>
        <v>55.180210663644907</v>
      </c>
      <c r="V88" s="18">
        <f t="shared" ca="1" si="16"/>
        <v>42.698234286308299</v>
      </c>
      <c r="W88" s="18">
        <f t="shared" ca="1" si="16"/>
        <v>19.195052790892749</v>
      </c>
      <c r="X88" s="18">
        <f t="shared" ca="1" si="16"/>
        <v>21.65473713008981</v>
      </c>
      <c r="Z88">
        <v>2006</v>
      </c>
      <c r="AA88" s="18">
        <f t="shared" ca="1" si="14"/>
        <v>40.687916477032395</v>
      </c>
    </row>
    <row r="89" spans="12:27" x14ac:dyDescent="0.25">
      <c r="L89" s="46">
        <v>2007</v>
      </c>
      <c r="M89" s="18">
        <f t="shared" ca="1" si="16"/>
        <v>18.675110398750558</v>
      </c>
      <c r="N89" s="18">
        <f t="shared" ca="1" si="16"/>
        <v>21.017631621368626</v>
      </c>
      <c r="O89" s="18">
        <f t="shared" ca="1" si="16"/>
        <v>17.572189983945144</v>
      </c>
      <c r="P89" s="18">
        <f t="shared" ca="1" si="16"/>
        <v>42.432105401691636</v>
      </c>
      <c r="Q89" s="18">
        <f t="shared" ca="1" si="16"/>
        <v>50.451680812208274</v>
      </c>
      <c r="R89" s="18">
        <f t="shared" ca="1" si="16"/>
        <v>59.812842025756829</v>
      </c>
      <c r="S89" s="18">
        <f t="shared" ca="1" si="16"/>
        <v>63.494804406417046</v>
      </c>
      <c r="T89" s="18">
        <f t="shared" ca="1" si="16"/>
        <v>64.036943993819392</v>
      </c>
      <c r="U89" s="18">
        <f t="shared" ca="1" si="16"/>
        <v>54.22273684451455</v>
      </c>
      <c r="V89" s="18">
        <f t="shared" ca="1" si="16"/>
        <v>38.099830158635186</v>
      </c>
      <c r="W89" s="18">
        <f t="shared" ca="1" si="16"/>
        <v>31.884421167373649</v>
      </c>
      <c r="X89" s="18">
        <f t="shared" ca="1" si="16"/>
        <v>21.392835392199071</v>
      </c>
      <c r="Z89">
        <v>2007</v>
      </c>
      <c r="AA89" s="18">
        <f t="shared" ca="1" si="14"/>
        <v>42.186663580494681</v>
      </c>
    </row>
    <row r="90" spans="12:27" x14ac:dyDescent="0.25">
      <c r="L90" s="46">
        <v>2008</v>
      </c>
      <c r="M90" s="18">
        <f t="shared" ca="1" si="16"/>
        <v>15.347707855324996</v>
      </c>
      <c r="N90" s="18">
        <f t="shared" ca="1" si="16"/>
        <v>17.735571782588963</v>
      </c>
      <c r="O90" s="18">
        <f t="shared" ca="1" si="16"/>
        <v>27.894838676452643</v>
      </c>
      <c r="P90" s="18">
        <f t="shared" ca="1" si="16"/>
        <v>36.105263209091994</v>
      </c>
      <c r="Q90" s="18">
        <f t="shared" ca="1" si="16"/>
        <v>50.305297120746808</v>
      </c>
      <c r="R90" s="18">
        <f t="shared" ca="1" si="16"/>
        <v>56.767052588211875</v>
      </c>
      <c r="S90" s="18">
        <f t="shared" ca="1" si="16"/>
        <v>59.580033601459697</v>
      </c>
      <c r="T90" s="18">
        <f t="shared" ca="1" si="16"/>
        <v>59.31140934994346</v>
      </c>
      <c r="U90" s="18">
        <f t="shared" ca="1" si="16"/>
        <v>52.722736748143248</v>
      </c>
      <c r="V90" s="18">
        <f t="shared" ca="1" si="16"/>
        <v>33.942410856548108</v>
      </c>
      <c r="W90" s="18">
        <f t="shared" ca="1" si="16"/>
        <v>23.686210617266198</v>
      </c>
      <c r="X90" s="18">
        <f t="shared" ca="1" si="16"/>
        <v>18.874974432995444</v>
      </c>
      <c r="Z90">
        <v>2008</v>
      </c>
      <c r="AA90" s="18">
        <f t="shared" ca="1" si="14"/>
        <v>40.380896772977557</v>
      </c>
    </row>
    <row r="91" spans="12:27" x14ac:dyDescent="0.25">
      <c r="L91" s="46">
        <v>2009</v>
      </c>
      <c r="M91" s="18">
        <f t="shared" ref="M91:X101" ca="1" si="17">OFFSET($L$37,0,M$41+12*($L91-1960))</f>
        <v>14.72641779774114</v>
      </c>
      <c r="N91" s="18">
        <f t="shared" ca="1" si="17"/>
        <v>21.072105353505989</v>
      </c>
      <c r="O91" s="18">
        <f t="shared" ca="1" si="17"/>
        <v>23.204448322747879</v>
      </c>
      <c r="P91" s="18">
        <f t="shared" ca="1" si="17"/>
        <v>37.815894780660933</v>
      </c>
      <c r="Q91" s="18">
        <f t="shared" ca="1" si="17"/>
        <v>52.83507643448678</v>
      </c>
      <c r="R91" s="18">
        <f t="shared" ca="1" si="17"/>
        <v>59.427894532053095</v>
      </c>
      <c r="S91" s="18">
        <f t="shared" ca="1" si="17"/>
        <v>65.872088245592607</v>
      </c>
      <c r="T91" s="18">
        <f t="shared" ca="1" si="17"/>
        <v>59.643904643811673</v>
      </c>
      <c r="U91" s="18">
        <f t="shared" ca="1" si="17"/>
        <v>53.502105293273928</v>
      </c>
      <c r="V91" s="18">
        <f t="shared" ca="1" si="17"/>
        <v>42.395993240067831</v>
      </c>
      <c r="W91" s="18">
        <f t="shared" ca="1" si="17"/>
        <v>22.926105208271434</v>
      </c>
      <c r="X91" s="18">
        <f t="shared" ca="1" si="17"/>
        <v>22.789134098040432</v>
      </c>
      <c r="Z91">
        <v>2009</v>
      </c>
      <c r="AA91" s="18">
        <f t="shared" ca="1" si="14"/>
        <v>41.824728763825007</v>
      </c>
    </row>
    <row r="92" spans="12:27" x14ac:dyDescent="0.25">
      <c r="L92" s="46">
        <v>2010</v>
      </c>
      <c r="M92" s="18">
        <f t="shared" ca="1" si="17"/>
        <v>16.876944011889005</v>
      </c>
      <c r="N92" s="18">
        <f t="shared" ca="1" si="17"/>
        <v>25.643157917323869</v>
      </c>
      <c r="O92" s="18">
        <f t="shared" ca="1" si="17"/>
        <v>26.581052586404901</v>
      </c>
      <c r="P92" s="18">
        <f t="shared" ca="1" si="17"/>
        <v>39.808841994436165</v>
      </c>
      <c r="Q92" s="18">
        <f t="shared" ca="1" si="17"/>
        <v>53.492122334932027</v>
      </c>
      <c r="R92" s="18">
        <f t="shared" ca="1" si="17"/>
        <v>58.112631404274381</v>
      </c>
      <c r="S92" s="18">
        <f t="shared" ca="1" si="17"/>
        <v>60.167402167069298</v>
      </c>
      <c r="T92" s="18">
        <f t="shared" ca="1" si="17"/>
        <v>61.15969418977437</v>
      </c>
      <c r="U92" s="18">
        <f t="shared" ca="1" si="17"/>
        <v>56.025263194033975</v>
      </c>
      <c r="V92" s="18">
        <f t="shared" ca="1" si="17"/>
        <v>40.662308979285385</v>
      </c>
      <c r="W92" s="18">
        <f t="shared" ca="1" si="17"/>
        <v>29.066631553047579</v>
      </c>
      <c r="X92" s="18">
        <f t="shared" ca="1" si="17"/>
        <v>13.394601118595977</v>
      </c>
      <c r="Z92">
        <v>2010</v>
      </c>
      <c r="AA92" s="18">
        <f t="shared" ca="1" si="14"/>
        <v>42.730230825762995</v>
      </c>
    </row>
    <row r="93" spans="12:27" x14ac:dyDescent="0.25">
      <c r="L93" s="46">
        <v>2011</v>
      </c>
      <c r="M93" s="18">
        <f t="shared" ca="1" si="17"/>
        <v>21.211001725698775</v>
      </c>
      <c r="N93" s="18">
        <f t="shared" ca="1" si="17"/>
        <v>21.400977350034214</v>
      </c>
      <c r="O93" s="18">
        <f t="shared" ca="1" si="17"/>
        <v>28.252699497875412</v>
      </c>
      <c r="P93" s="18">
        <f t="shared" ca="1" si="17"/>
        <v>38.438631700841995</v>
      </c>
      <c r="Q93" s="18">
        <f t="shared" ca="1" si="17"/>
        <v>52.640713039197408</v>
      </c>
      <c r="R93" s="18">
        <f t="shared" ca="1" si="17"/>
        <v>58.562631566900961</v>
      </c>
      <c r="S93" s="18">
        <f t="shared" ca="1" si="17"/>
        <v>61.095212322034321</v>
      </c>
      <c r="T93" s="18">
        <f t="shared" ca="1" si="17"/>
        <v>58.778743663587072</v>
      </c>
      <c r="U93" s="18">
        <f t="shared" ca="1" si="17"/>
        <v>53.603789343582953</v>
      </c>
      <c r="V93" s="18">
        <f t="shared" ca="1" si="17"/>
        <v>40.523871078491212</v>
      </c>
      <c r="W93" s="18">
        <f t="shared" ca="1" si="17"/>
        <v>18.923789598063415</v>
      </c>
      <c r="X93" s="18">
        <f t="shared" ca="1" si="17"/>
        <v>23.06601013735721</v>
      </c>
      <c r="Z93">
        <v>2011</v>
      </c>
      <c r="AA93" s="18">
        <f t="shared" ca="1" si="14"/>
        <v>42.547576358271272</v>
      </c>
    </row>
    <row r="94" spans="12:27" x14ac:dyDescent="0.25">
      <c r="L94" s="46">
        <v>2012</v>
      </c>
      <c r="M94" s="18">
        <f t="shared" ca="1" si="17"/>
        <v>4.5477080721604226</v>
      </c>
      <c r="N94" s="18">
        <f t="shared" ca="1" si="17"/>
        <v>25.945662414651167</v>
      </c>
      <c r="O94" s="18">
        <f t="shared" ca="1" si="17"/>
        <v>21.579558609410334</v>
      </c>
      <c r="P94" s="18">
        <f t="shared" ca="1" si="17"/>
        <v>40.839578779622116</v>
      </c>
      <c r="Q94" s="18">
        <f t="shared" ca="1" si="17"/>
        <v>47.902037285503589</v>
      </c>
      <c r="R94" s="18">
        <f t="shared" ca="1" si="17"/>
        <v>58.519368310225651</v>
      </c>
      <c r="S94" s="18">
        <f t="shared" ca="1" si="17"/>
        <v>59.827266677053352</v>
      </c>
      <c r="T94" s="18">
        <f t="shared" ca="1" si="17"/>
        <v>59.866994901958257</v>
      </c>
      <c r="U94" s="18">
        <f t="shared" ca="1" si="17"/>
        <v>51.331052721927037</v>
      </c>
      <c r="V94" s="18">
        <f t="shared" ca="1" si="17"/>
        <v>37.884991544296859</v>
      </c>
      <c r="W94" s="18">
        <f t="shared" ca="1" si="17"/>
        <v>20.569052533099526</v>
      </c>
      <c r="X94" s="18">
        <f t="shared" ca="1" si="17"/>
        <v>15.363599403908378</v>
      </c>
      <c r="Z94">
        <v>2012</v>
      </c>
      <c r="AA94" s="18">
        <f t="shared" ca="1" si="14"/>
        <v>39.87852188132311</v>
      </c>
    </row>
    <row r="95" spans="12:27" x14ac:dyDescent="0.25">
      <c r="L95" s="46">
        <v>2013</v>
      </c>
      <c r="M95" s="18">
        <f t="shared" ca="1" si="17"/>
        <v>23.421120573094026</v>
      </c>
      <c r="N95" s="18">
        <f t="shared" ca="1" si="17"/>
        <v>22.30300756203501</v>
      </c>
      <c r="O95" s="18">
        <f t="shared" ca="1" si="17"/>
        <v>26.738132438973377</v>
      </c>
      <c r="P95" s="18">
        <f t="shared" ca="1" si="17"/>
        <v>32.851368491147689</v>
      </c>
      <c r="Q95" s="18">
        <f t="shared" ca="1" si="17"/>
        <v>48.421561952390164</v>
      </c>
      <c r="R95" s="18">
        <f t="shared" ca="1" si="17"/>
        <v>64.391473452919413</v>
      </c>
      <c r="S95" s="18">
        <f t="shared" ca="1" si="17"/>
        <v>64.599558844315382</v>
      </c>
      <c r="T95" s="18">
        <f t="shared" ca="1" si="17"/>
        <v>61.879694587305963</v>
      </c>
      <c r="U95" s="18">
        <f t="shared" ca="1" si="17"/>
        <v>51.918105123419515</v>
      </c>
      <c r="V95" s="18">
        <f t="shared" ca="1" si="17"/>
        <v>45.373876501384537</v>
      </c>
      <c r="W95" s="18">
        <f t="shared" ca="1" si="17"/>
        <v>27.518315713280128</v>
      </c>
      <c r="X95" s="18">
        <f t="shared" ca="1" si="17"/>
        <v>20.451578905582426</v>
      </c>
      <c r="Z95">
        <v>2013</v>
      </c>
      <c r="AA95" s="18">
        <f t="shared" ca="1" si="14"/>
        <v>43.075739737772622</v>
      </c>
    </row>
    <row r="96" spans="12:27" x14ac:dyDescent="0.25">
      <c r="L96" s="46">
        <v>2014</v>
      </c>
      <c r="M96" s="18">
        <f t="shared" ca="1" si="17"/>
        <v>30.439592552498766</v>
      </c>
      <c r="N96" s="18">
        <f t="shared" ca="1" si="17"/>
        <v>21.986992703362514</v>
      </c>
      <c r="O96" s="18">
        <f t="shared" ca="1" si="17"/>
        <v>30.955449949063748</v>
      </c>
      <c r="P96" s="18">
        <f t="shared" ca="1" si="17"/>
        <v>42.328526318198762</v>
      </c>
      <c r="Q96" s="18">
        <f t="shared" ca="1" si="17"/>
        <v>55.289677732367267</v>
      </c>
      <c r="R96" s="18">
        <f t="shared" ca="1" si="17"/>
        <v>57.958526071247299</v>
      </c>
      <c r="S96" s="18">
        <f t="shared" ca="1" si="17"/>
        <v>62.976808106271832</v>
      </c>
      <c r="T96" s="18">
        <f t="shared" ca="1" si="17"/>
        <v>62.561799886603097</v>
      </c>
      <c r="U96" s="18">
        <f t="shared" ca="1" si="17"/>
        <v>55.207684308102252</v>
      </c>
      <c r="V96" s="18">
        <f t="shared" ca="1" si="17"/>
        <v>38.84275037749817</v>
      </c>
      <c r="W96" s="18">
        <f t="shared" ca="1" si="17"/>
        <v>32.066135355296886</v>
      </c>
      <c r="X96" s="18">
        <f t="shared" ca="1" si="17"/>
        <v>27.645161190283925</v>
      </c>
      <c r="Z96">
        <v>2014</v>
      </c>
      <c r="AA96" s="18">
        <f t="shared" ca="1" si="14"/>
        <v>45.562171664951663</v>
      </c>
    </row>
    <row r="97" spans="12:27" x14ac:dyDescent="0.25">
      <c r="L97" s="46">
        <v>2015</v>
      </c>
      <c r="M97" s="18">
        <f t="shared" ca="1" si="17"/>
        <v>21.381527912742218</v>
      </c>
      <c r="N97" s="18">
        <f t="shared" ca="1" si="17"/>
        <v>27.012218053717362</v>
      </c>
      <c r="O97" s="18">
        <f t="shared" ca="1" si="17"/>
        <v>31.63358238069635</v>
      </c>
      <c r="P97" s="18">
        <f t="shared" ca="1" si="17"/>
        <v>41.433263088025548</v>
      </c>
      <c r="Q97" s="18">
        <f t="shared" ca="1" si="17"/>
        <v>56.430797925434611</v>
      </c>
      <c r="R97" s="18">
        <f t="shared" ca="1" si="17"/>
        <v>62.909789444772827</v>
      </c>
      <c r="S97" s="18">
        <f t="shared" ca="1" si="17"/>
        <v>63.88286189832187</v>
      </c>
      <c r="T97" s="18">
        <f t="shared" ca="1" si="17"/>
        <v>60.619388957776508</v>
      </c>
      <c r="U97" s="18">
        <f t="shared" ca="1" si="17"/>
        <v>50.931578917252388</v>
      </c>
      <c r="V97" s="18">
        <f t="shared" ca="1" si="17"/>
        <v>43.30363328657652</v>
      </c>
      <c r="W97" s="18">
        <f t="shared" ca="1" si="17"/>
        <v>29.472421023720191</v>
      </c>
      <c r="X97" s="18">
        <f t="shared" ca="1" si="17"/>
        <v>22.109053402950892</v>
      </c>
      <c r="Z97">
        <v>2015</v>
      </c>
      <c r="AA97" s="18">
        <f t="shared" ca="1" si="14"/>
        <v>45.662928707685907</v>
      </c>
    </row>
    <row r="98" spans="12:27" x14ac:dyDescent="0.25">
      <c r="L98" s="46">
        <v>2016</v>
      </c>
      <c r="M98" s="18">
        <f t="shared" ca="1" si="17"/>
        <v>28.624312332711725</v>
      </c>
      <c r="N98" s="18">
        <f t="shared" ca="1" si="17"/>
        <v>30.838983726501468</v>
      </c>
      <c r="O98" s="18">
        <f t="shared" ca="1" si="17"/>
        <v>34.329553860865133</v>
      </c>
      <c r="P98" s="18">
        <f t="shared" ca="1" si="17"/>
        <v>46.943354050987651</v>
      </c>
      <c r="Q98" s="18">
        <f t="shared" ca="1" si="17"/>
        <v>55.961697557599926</v>
      </c>
      <c r="R98" s="18">
        <f t="shared" ca="1" si="17"/>
        <v>62.307789475290384</v>
      </c>
      <c r="S98" s="18">
        <f t="shared" ca="1" si="17"/>
        <v>65.043293890702088</v>
      </c>
      <c r="T98" s="18">
        <f t="shared" ca="1" si="17"/>
        <v>63.889337615966781</v>
      </c>
      <c r="U98" s="18">
        <f t="shared" ca="1" si="17"/>
        <v>55.226315928007438</v>
      </c>
      <c r="V98" s="18">
        <f t="shared" ca="1" si="17"/>
        <v>43.847606206191223</v>
      </c>
      <c r="W98" s="18">
        <f t="shared" ca="1" si="17"/>
        <v>27.865368339137028</v>
      </c>
      <c r="X98" s="18">
        <f t="shared" ca="1" si="17"/>
        <v>20.460441321699246</v>
      </c>
      <c r="Z98">
        <v>2016</v>
      </c>
      <c r="AA98" s="18">
        <f t="shared" ca="1" si="14"/>
        <v>48.49229031382815</v>
      </c>
    </row>
    <row r="99" spans="12:27" x14ac:dyDescent="0.25">
      <c r="L99" s="46">
        <v>2017</v>
      </c>
      <c r="M99" s="18">
        <f t="shared" ca="1" si="17"/>
        <v>19.521612715721133</v>
      </c>
      <c r="N99" s="18">
        <f t="shared" ca="1" si="17"/>
        <v>22.671077557613977</v>
      </c>
      <c r="O99" s="18">
        <f t="shared" ca="1" si="17"/>
        <v>22.131171447352354</v>
      </c>
      <c r="P99" s="18">
        <f t="shared" ca="1" si="17"/>
        <v>44.549158083263208</v>
      </c>
      <c r="Q99" s="18">
        <f t="shared" ca="1" si="17"/>
        <v>52.606179811578052</v>
      </c>
      <c r="R99" s="18">
        <f t="shared" ca="1" si="17"/>
        <v>61.222842447381268</v>
      </c>
      <c r="S99" s="18">
        <f t="shared" ca="1" si="17"/>
        <v>64.651816542776004</v>
      </c>
      <c r="T99" s="18">
        <f t="shared" ca="1" si="17"/>
        <v>60.455585407457853</v>
      </c>
      <c r="U99" s="18">
        <f t="shared" ca="1" si="17"/>
        <v>53.965368628250921</v>
      </c>
      <c r="V99" s="18">
        <f t="shared" ca="1" si="17"/>
        <v>42.251464332279404</v>
      </c>
      <c r="W99" s="18">
        <f t="shared" ca="1" si="17"/>
        <v>28.091789464950562</v>
      </c>
      <c r="X99" s="18">
        <f t="shared" ca="1" si="17"/>
        <v>29.749847228150628</v>
      </c>
      <c r="Z99">
        <v>2017</v>
      </c>
      <c r="AA99" s="18">
        <f t="shared" ca="1" si="14"/>
        <v>43.476180501642986</v>
      </c>
    </row>
    <row r="100" spans="12:27" x14ac:dyDescent="0.25">
      <c r="L100" s="46">
        <v>2018</v>
      </c>
      <c r="M100" s="18">
        <f t="shared" ca="1" si="17"/>
        <v>20.585604114030534</v>
      </c>
      <c r="N100" s="18">
        <f t="shared" ca="1" si="17"/>
        <v>25.783571466646698</v>
      </c>
      <c r="O100" s="18">
        <f t="shared" ca="1" si="17"/>
        <v>31.685534788432875</v>
      </c>
      <c r="P100" s="18">
        <f t="shared" ca="1" si="17"/>
        <v>41.169578997963356</v>
      </c>
      <c r="Q100" s="18">
        <f t="shared" ca="1" si="17"/>
        <v>50.548251274510434</v>
      </c>
      <c r="R100" s="18">
        <f t="shared" ca="1" si="17"/>
        <v>60.199684245460908</v>
      </c>
      <c r="S100" s="18">
        <f t="shared" ca="1" si="17"/>
        <v>65.227943059017775</v>
      </c>
      <c r="T100" s="18">
        <f t="shared" ca="1" si="17"/>
        <v>60.08725484346089</v>
      </c>
      <c r="U100" s="18">
        <f t="shared" ca="1" si="17"/>
        <v>57.796210535952923</v>
      </c>
      <c r="V100" s="18">
        <f t="shared" ca="1" si="17"/>
        <v>46.620950706883484</v>
      </c>
      <c r="W100" s="18">
        <f t="shared" ca="1" si="17"/>
        <v>32.223578887738682</v>
      </c>
      <c r="X100" s="18">
        <f t="shared" ca="1" si="17"/>
        <v>23.224961818895835</v>
      </c>
      <c r="Z100">
        <v>2018</v>
      </c>
      <c r="AA100" s="18">
        <f t="shared" ca="1" si="14"/>
        <v>44.410927848690434</v>
      </c>
    </row>
    <row r="101" spans="12:27" x14ac:dyDescent="0.25">
      <c r="L101" s="46">
        <v>2019</v>
      </c>
      <c r="M101" s="18">
        <f t="shared" ca="1" si="17"/>
        <v>21.588079663326869</v>
      </c>
      <c r="N101" s="18">
        <f t="shared" ca="1" si="17"/>
        <v>28.725297254512185</v>
      </c>
      <c r="O101" s="18">
        <f t="shared" ca="1" si="17"/>
        <v>38.799660434722902</v>
      </c>
      <c r="P101" s="18">
        <f t="shared" ca="1" si="17"/>
        <v>42.940526301484354</v>
      </c>
      <c r="Q101" s="18">
        <f t="shared" ca="1" si="17"/>
        <v>54.531477221438763</v>
      </c>
      <c r="R101" s="18">
        <f t="shared" ca="1" si="17"/>
        <v>64.196142935501882</v>
      </c>
      <c r="S101" s="18">
        <f t="shared" ca="1" si="17"/>
        <v>67.979654043097241</v>
      </c>
      <c r="T101" s="18">
        <f t="shared" ca="1" si="17"/>
        <v>64.333248299046573</v>
      </c>
      <c r="U101" s="18">
        <f t="shared" ca="1" si="17"/>
        <v>0</v>
      </c>
      <c r="V101" s="18">
        <f t="shared" ca="1" si="17"/>
        <v>0</v>
      </c>
      <c r="W101" s="18">
        <f t="shared" ca="1" si="17"/>
        <v>0</v>
      </c>
      <c r="X101" s="18">
        <f t="shared" ca="1" si="17"/>
        <v>0</v>
      </c>
      <c r="Z101">
        <v>2019</v>
      </c>
      <c r="AA101" s="18">
        <f t="shared" ca="1" si="14"/>
        <v>47.886760769141347</v>
      </c>
    </row>
    <row r="103" spans="12:27" x14ac:dyDescent="0.25">
      <c r="AA103" s="18"/>
    </row>
    <row r="104" spans="12:27" x14ac:dyDescent="0.25">
      <c r="M104" s="46">
        <v>1</v>
      </c>
      <c r="N104" s="46">
        <v>2</v>
      </c>
      <c r="O104" s="46">
        <v>3</v>
      </c>
      <c r="P104" s="46">
        <v>4</v>
      </c>
      <c r="Q104" s="46">
        <v>5</v>
      </c>
      <c r="R104" s="46">
        <v>6</v>
      </c>
      <c r="S104" s="46">
        <v>7</v>
      </c>
      <c r="T104" s="46">
        <v>8</v>
      </c>
      <c r="U104" s="19" t="s">
        <v>534</v>
      </c>
    </row>
    <row r="105" spans="12:27" x14ac:dyDescent="0.25">
      <c r="L105" s="19" t="s">
        <v>532</v>
      </c>
      <c r="M105" s="18">
        <f t="shared" ref="M105:T105" ca="1" si="18">AVERAGE(M42:M100)</f>
        <v>17.551387204870281</v>
      </c>
      <c r="N105" s="18">
        <f t="shared" ca="1" si="18"/>
        <v>21.590914442095904</v>
      </c>
      <c r="O105" s="18">
        <f t="shared" ca="1" si="18"/>
        <v>27.355435725488807</v>
      </c>
      <c r="P105" s="18">
        <f t="shared" ca="1" si="18"/>
        <v>38.498930339284179</v>
      </c>
      <c r="Q105" s="18">
        <f t="shared" ca="1" si="18"/>
        <v>50.718433936751381</v>
      </c>
      <c r="R105" s="18">
        <f t="shared" ca="1" si="18"/>
        <v>59.16317278326887</v>
      </c>
      <c r="S105" s="18">
        <f t="shared" ca="1" si="18"/>
        <v>62.645048489668469</v>
      </c>
      <c r="T105" s="18">
        <f t="shared" ca="1" si="18"/>
        <v>60.552907182929971</v>
      </c>
      <c r="U105" s="18">
        <f ca="1">AVERAGE(M105:T105)</f>
        <v>42.259528763044734</v>
      </c>
      <c r="AA105" s="18">
        <f ca="1">AVERAGE(AA42:AA100)</f>
        <v>42.25952876304472</v>
      </c>
    </row>
    <row r="106" spans="12:27" x14ac:dyDescent="0.25">
      <c r="L106" s="46">
        <v>2019</v>
      </c>
      <c r="M106" s="18">
        <f t="shared" ref="M106:T106" ca="1" si="19">M101</f>
        <v>21.588079663326869</v>
      </c>
      <c r="N106" s="18">
        <f t="shared" ca="1" si="19"/>
        <v>28.725297254512185</v>
      </c>
      <c r="O106" s="18">
        <f t="shared" ca="1" si="19"/>
        <v>38.799660434722902</v>
      </c>
      <c r="P106" s="18">
        <f t="shared" ca="1" si="19"/>
        <v>42.940526301484354</v>
      </c>
      <c r="Q106" s="18">
        <f t="shared" ca="1" si="19"/>
        <v>54.531477221438763</v>
      </c>
      <c r="R106" s="18">
        <f t="shared" ca="1" si="19"/>
        <v>64.196142935501882</v>
      </c>
      <c r="S106" s="18">
        <f t="shared" ca="1" si="19"/>
        <v>67.979654043097241</v>
      </c>
      <c r="T106" s="18">
        <f t="shared" ca="1" si="19"/>
        <v>64.333248299046573</v>
      </c>
      <c r="U106" s="18">
        <f t="shared" ref="U106" ca="1" si="20">AVERAGE(M106:T106)</f>
        <v>47.886760769141347</v>
      </c>
      <c r="AA106" s="18">
        <f ca="1">AA101</f>
        <v>47.886760769141347</v>
      </c>
    </row>
    <row r="107" spans="12:27" x14ac:dyDescent="0.25">
      <c r="L107" s="19" t="s">
        <v>487</v>
      </c>
      <c r="M107" s="18">
        <f ca="1">M106-M105</f>
        <v>4.0366924584565886</v>
      </c>
      <c r="N107" s="18">
        <f t="shared" ref="N107:U107" ca="1" si="21">N106-N105</f>
        <v>7.1343828124162805</v>
      </c>
      <c r="O107" s="18">
        <f t="shared" ca="1" si="21"/>
        <v>11.444224709234096</v>
      </c>
      <c r="P107" s="18">
        <f t="shared" ca="1" si="21"/>
        <v>4.4415959622001751</v>
      </c>
      <c r="Q107" s="18">
        <f t="shared" ca="1" si="21"/>
        <v>3.8130432846873816</v>
      </c>
      <c r="R107" s="18">
        <f t="shared" ca="1" si="21"/>
        <v>5.0329701522330126</v>
      </c>
      <c r="S107" s="18">
        <f t="shared" ca="1" si="21"/>
        <v>5.3346055534287729</v>
      </c>
      <c r="T107" s="18">
        <f t="shared" ca="1" si="21"/>
        <v>3.7803411161166025</v>
      </c>
      <c r="U107" s="18">
        <f t="shared" ca="1" si="21"/>
        <v>5.6272320060966123</v>
      </c>
      <c r="AA107" s="18">
        <f t="shared" ref="AA107" ca="1" si="22">AA106-AA105</f>
        <v>5.6272320060966265</v>
      </c>
    </row>
    <row r="109" spans="12:27" x14ac:dyDescent="0.25">
      <c r="L109" s="19" t="s">
        <v>364</v>
      </c>
      <c r="M109" s="18">
        <f ca="1">STDEV(M42:M100)</f>
        <v>6.4274481627877371</v>
      </c>
      <c r="N109" s="18">
        <f t="shared" ref="N109:T109" ca="1" si="23">STDEV(N42:N100)</f>
        <v>5.3715000492616829</v>
      </c>
      <c r="O109" s="18">
        <f t="shared" ca="1" si="23"/>
        <v>4.4189032141004887</v>
      </c>
      <c r="P109" s="18">
        <f t="shared" ca="1" si="23"/>
        <v>3.7179472547201198</v>
      </c>
      <c r="Q109" s="18">
        <f t="shared" ca="1" si="23"/>
        <v>3.0702133956375324</v>
      </c>
      <c r="R109" s="18">
        <f t="shared" ca="1" si="23"/>
        <v>2.1022904940306422</v>
      </c>
      <c r="S109" s="18">
        <f t="shared" ca="1" si="23"/>
        <v>1.8220738498891524</v>
      </c>
      <c r="T109" s="18">
        <f t="shared" ca="1" si="23"/>
        <v>2.1042110100843705</v>
      </c>
      <c r="U109" s="18">
        <f ca="1">STDEV(AA42:AA100)</f>
        <v>2.1640318910433294</v>
      </c>
    </row>
    <row r="110" spans="12:27" x14ac:dyDescent="0.25">
      <c r="L110" s="19" t="s">
        <v>535</v>
      </c>
      <c r="M110" s="18">
        <f ca="1">M107/M109</f>
        <v>0.62803967550098128</v>
      </c>
      <c r="N110" s="18">
        <f t="shared" ref="N110:U110" ca="1" si="24">N107/N109</f>
        <v>1.3281918918341828</v>
      </c>
      <c r="O110" s="18">
        <f t="shared" ca="1" si="24"/>
        <v>2.589833756194563</v>
      </c>
      <c r="P110" s="18">
        <f t="shared" ca="1" si="24"/>
        <v>1.1946366255092369</v>
      </c>
      <c r="Q110" s="18">
        <f t="shared" ca="1" si="24"/>
        <v>1.2419473154880167</v>
      </c>
      <c r="R110" s="18">
        <f t="shared" ca="1" si="24"/>
        <v>2.3940412452626796</v>
      </c>
      <c r="S110" s="18">
        <f t="shared" ca="1" si="24"/>
        <v>2.9277658277974346</v>
      </c>
      <c r="T110" s="18">
        <f t="shared" ca="1" si="24"/>
        <v>1.7965598972723871</v>
      </c>
      <c r="U110" s="18">
        <f t="shared" ca="1" si="24"/>
        <v>2.600346154503109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EADF-7E66-4A16-911A-47C7172BDF37}">
  <sheetPr codeName="Sheet4"/>
  <dimension ref="B2:AV188"/>
  <sheetViews>
    <sheetView showGridLines="0" workbookViewId="0"/>
  </sheetViews>
  <sheetFormatPr defaultRowHeight="15" x14ac:dyDescent="0.25"/>
  <cols>
    <col min="1" max="1" width="3.7109375" customWidth="1"/>
    <col min="2" max="2" width="23.7109375" customWidth="1"/>
    <col min="3" max="3" width="32.85546875" style="20" customWidth="1"/>
    <col min="4" max="6" width="12.7109375" customWidth="1"/>
    <col min="7" max="7" width="15" customWidth="1"/>
    <col min="8" max="9" width="12.7109375" style="18" customWidth="1"/>
    <col min="10" max="10" width="12.7109375" customWidth="1"/>
    <col min="11" max="11" width="12.7109375" style="67" customWidth="1"/>
    <col min="12" max="12" width="12.7109375" customWidth="1"/>
    <col min="18" max="48" width="11.7109375" style="18" customWidth="1"/>
  </cols>
  <sheetData>
    <row r="2" spans="2:48" ht="26.25" x14ac:dyDescent="0.4">
      <c r="B2" s="22" t="s">
        <v>563</v>
      </c>
      <c r="C2" s="22"/>
    </row>
    <row r="3" spans="2:48" ht="15.75" x14ac:dyDescent="0.25">
      <c r="B3" s="23" t="s">
        <v>960</v>
      </c>
      <c r="C3" s="23"/>
    </row>
    <row r="4" spans="2:48" ht="15.75" x14ac:dyDescent="0.25">
      <c r="C4" s="24"/>
    </row>
    <row r="5" spans="2:48" x14ac:dyDescent="0.25">
      <c r="B5" t="s">
        <v>878</v>
      </c>
      <c r="C5" s="21"/>
    </row>
    <row r="6" spans="2:48" x14ac:dyDescent="0.25">
      <c r="B6" t="s">
        <v>870</v>
      </c>
      <c r="C6" s="21"/>
    </row>
    <row r="7" spans="2:48" x14ac:dyDescent="0.25">
      <c r="C7" s="25"/>
    </row>
    <row r="8" spans="2:48" x14ac:dyDescent="0.25">
      <c r="C8" s="21"/>
      <c r="D8" s="19"/>
      <c r="E8" s="19"/>
      <c r="F8" s="19"/>
      <c r="L8" s="65" t="s">
        <v>867</v>
      </c>
    </row>
    <row r="9" spans="2:48" x14ac:dyDescent="0.25">
      <c r="C9" s="51"/>
      <c r="D9" s="52"/>
      <c r="E9" s="52"/>
      <c r="F9" s="52"/>
      <c r="G9" s="49" t="s">
        <v>699</v>
      </c>
      <c r="H9" s="62"/>
      <c r="I9" s="4" t="s">
        <v>363</v>
      </c>
      <c r="J9" s="53"/>
      <c r="L9" s="65" t="s">
        <v>474</v>
      </c>
      <c r="M9" s="54"/>
      <c r="N9" s="55"/>
      <c r="O9" s="56"/>
      <c r="P9" s="56"/>
    </row>
    <row r="10" spans="2:48" x14ac:dyDescent="0.25">
      <c r="C10" s="51"/>
      <c r="D10" s="57"/>
      <c r="E10" s="4"/>
      <c r="F10" s="4"/>
      <c r="G10" s="49" t="s">
        <v>860</v>
      </c>
      <c r="H10" s="4" t="s">
        <v>363</v>
      </c>
      <c r="I10" s="4" t="s">
        <v>481</v>
      </c>
      <c r="K10" s="68" t="s">
        <v>363</v>
      </c>
      <c r="L10" s="36" t="s">
        <v>868</v>
      </c>
      <c r="M10" s="54"/>
      <c r="N10" s="55" t="s">
        <v>700</v>
      </c>
      <c r="O10" s="56"/>
      <c r="P10" s="56"/>
    </row>
    <row r="11" spans="2:48" x14ac:dyDescent="0.25">
      <c r="C11" s="51"/>
      <c r="D11" s="57"/>
      <c r="E11" s="4"/>
      <c r="F11" s="4"/>
      <c r="G11" s="49" t="s">
        <v>861</v>
      </c>
      <c r="H11" s="4" t="s">
        <v>481</v>
      </c>
      <c r="I11" s="4" t="s">
        <v>476</v>
      </c>
      <c r="J11" s="36" t="s">
        <v>862</v>
      </c>
      <c r="K11" s="68" t="s">
        <v>703</v>
      </c>
      <c r="L11" s="36" t="s">
        <v>869</v>
      </c>
      <c r="M11" s="54"/>
      <c r="N11" s="58" t="s">
        <v>701</v>
      </c>
      <c r="O11" s="56"/>
      <c r="P11" s="56"/>
      <c r="R11" s="63" t="s">
        <v>866</v>
      </c>
    </row>
    <row r="12" spans="2:48" x14ac:dyDescent="0.25">
      <c r="C12" s="51"/>
      <c r="D12" s="57" t="s">
        <v>702</v>
      </c>
      <c r="E12" s="4" t="s">
        <v>361</v>
      </c>
      <c r="F12" s="4" t="s">
        <v>362</v>
      </c>
      <c r="G12" s="49" t="s">
        <v>864</v>
      </c>
      <c r="H12" s="4" t="s">
        <v>476</v>
      </c>
      <c r="I12" s="4" t="s">
        <v>726</v>
      </c>
      <c r="J12" s="36" t="s">
        <v>475</v>
      </c>
      <c r="K12" s="68" t="s">
        <v>481</v>
      </c>
      <c r="L12" s="36" t="s">
        <v>481</v>
      </c>
      <c r="M12" s="54"/>
      <c r="N12" s="58" t="s">
        <v>704</v>
      </c>
      <c r="O12" s="56"/>
      <c r="P12" s="56"/>
    </row>
    <row r="13" spans="2:48" x14ac:dyDescent="0.25">
      <c r="B13" t="s">
        <v>533</v>
      </c>
      <c r="C13" s="51" t="s">
        <v>368</v>
      </c>
      <c r="D13" s="57" t="s">
        <v>705</v>
      </c>
      <c r="E13" s="38" t="s">
        <v>706</v>
      </c>
      <c r="F13" s="38" t="s">
        <v>707</v>
      </c>
      <c r="G13" s="61" t="s">
        <v>865</v>
      </c>
      <c r="H13" s="49">
        <v>2019</v>
      </c>
      <c r="I13" s="49">
        <v>2018</v>
      </c>
      <c r="J13" s="36" t="s">
        <v>863</v>
      </c>
      <c r="K13" s="68" t="s">
        <v>367</v>
      </c>
      <c r="L13" s="36" t="s">
        <v>725</v>
      </c>
      <c r="M13" s="54"/>
      <c r="N13" s="59">
        <v>0.9</v>
      </c>
      <c r="O13" s="59">
        <v>0.95</v>
      </c>
      <c r="P13" s="59">
        <v>0.99</v>
      </c>
      <c r="R13" s="64">
        <v>20190801</v>
      </c>
      <c r="S13" s="64">
        <v>20190802</v>
      </c>
      <c r="T13" s="64">
        <v>20190803</v>
      </c>
      <c r="U13" s="64">
        <v>20190804</v>
      </c>
      <c r="V13" s="64">
        <v>20190805</v>
      </c>
      <c r="W13" s="64">
        <v>20190806</v>
      </c>
      <c r="X13" s="64">
        <v>20190807</v>
      </c>
      <c r="Y13" s="64">
        <v>20190808</v>
      </c>
      <c r="Z13" s="64">
        <v>20190809</v>
      </c>
      <c r="AA13" s="64">
        <v>20190810</v>
      </c>
      <c r="AB13" s="64">
        <v>20190811</v>
      </c>
      <c r="AC13" s="64">
        <v>20190812</v>
      </c>
      <c r="AD13" s="64">
        <v>20190813</v>
      </c>
      <c r="AE13" s="64">
        <v>20190814</v>
      </c>
      <c r="AF13" s="64">
        <v>20190815</v>
      </c>
      <c r="AG13" s="64">
        <v>20190816</v>
      </c>
      <c r="AH13" s="64">
        <v>20190817</v>
      </c>
      <c r="AI13" s="64">
        <v>20190818</v>
      </c>
      <c r="AJ13" s="64">
        <v>20190819</v>
      </c>
      <c r="AK13" s="64">
        <v>20190820</v>
      </c>
      <c r="AL13" s="64">
        <v>20190821</v>
      </c>
      <c r="AM13" s="64">
        <v>20190822</v>
      </c>
      <c r="AN13" s="64">
        <v>20190823</v>
      </c>
      <c r="AO13" s="64">
        <v>20190824</v>
      </c>
      <c r="AP13" s="64">
        <v>20190825</v>
      </c>
      <c r="AQ13" s="64">
        <v>20190826</v>
      </c>
      <c r="AR13" s="64">
        <v>20190827</v>
      </c>
      <c r="AS13" s="64">
        <v>20190828</v>
      </c>
      <c r="AT13" s="64">
        <v>20190829</v>
      </c>
      <c r="AU13" s="64">
        <v>20190830</v>
      </c>
      <c r="AV13" s="64">
        <v>20190831</v>
      </c>
    </row>
    <row r="14" spans="2:48" x14ac:dyDescent="0.25">
      <c r="C14" s="51"/>
      <c r="D14" s="2"/>
      <c r="E14" s="38"/>
      <c r="F14" s="38"/>
      <c r="G14" s="3">
        <f>AVERAGE(G15:G24)</f>
        <v>29.9</v>
      </c>
      <c r="J14" s="3"/>
      <c r="L14" s="3"/>
      <c r="M14" s="54"/>
      <c r="N14" s="56"/>
      <c r="O14" s="56"/>
      <c r="P14" s="56"/>
    </row>
    <row r="15" spans="2:48" x14ac:dyDescent="0.25">
      <c r="B15" t="s">
        <v>921</v>
      </c>
      <c r="C15" s="51" t="s">
        <v>879</v>
      </c>
      <c r="D15" s="2" t="s">
        <v>710</v>
      </c>
      <c r="E15" s="38">
        <v>22.200000762939453</v>
      </c>
      <c r="F15" s="38">
        <v>-97.849998474121094</v>
      </c>
      <c r="G15" s="60">
        <v>30</v>
      </c>
      <c r="H15" s="18">
        <v>100.92800140380859</v>
      </c>
      <c r="I15" s="18">
        <v>92.045936584472656</v>
      </c>
      <c r="J15" s="3">
        <v>8.8820638656616211</v>
      </c>
      <c r="K15" s="67">
        <v>1</v>
      </c>
      <c r="L15" s="60">
        <v>30</v>
      </c>
      <c r="M15" s="54"/>
      <c r="N15" s="56">
        <v>1</v>
      </c>
      <c r="O15" s="56">
        <v>1</v>
      </c>
      <c r="P15" s="56">
        <v>0.86666667461395264</v>
      </c>
      <c r="R15" s="18">
        <v>99.319999694824219</v>
      </c>
      <c r="S15" s="18">
        <v>99.319999694824219</v>
      </c>
      <c r="T15" s="18">
        <v>98.959999084472656</v>
      </c>
      <c r="U15" s="18">
        <v>100.76000213623047</v>
      </c>
      <c r="V15" s="18">
        <v>100.76000213623047</v>
      </c>
      <c r="W15" s="18">
        <v>100.40000152587891</v>
      </c>
      <c r="X15" s="18">
        <v>100.04000091552734</v>
      </c>
      <c r="Y15" s="18">
        <v>101.12000274658203</v>
      </c>
      <c r="Z15" s="18">
        <v>102.19999694824219</v>
      </c>
      <c r="AA15" s="18">
        <v>102.19999694824219</v>
      </c>
      <c r="AB15" s="18">
        <v>100.76000213623047</v>
      </c>
      <c r="AC15" s="18">
        <v>101.48000335693359</v>
      </c>
      <c r="AE15" s="18">
        <v>100.76000213623047</v>
      </c>
      <c r="AF15" s="18">
        <v>100.76000213623047</v>
      </c>
      <c r="AG15" s="18">
        <v>101.48000335693359</v>
      </c>
      <c r="AH15" s="18">
        <v>101.48000335693359</v>
      </c>
      <c r="AI15" s="18">
        <v>101.30000305175781</v>
      </c>
      <c r="AJ15" s="18">
        <v>103.09999847412109</v>
      </c>
      <c r="AK15" s="18">
        <v>102.19999694824219</v>
      </c>
      <c r="AL15" s="18">
        <v>98.959999084472656</v>
      </c>
      <c r="AM15" s="18">
        <v>99.319999694824219</v>
      </c>
      <c r="AN15" s="18">
        <v>101.12000274658203</v>
      </c>
      <c r="AO15" s="18">
        <v>102.19999694824219</v>
      </c>
      <c r="AP15" s="18">
        <v>103.09999847412109</v>
      </c>
      <c r="AQ15" s="18">
        <v>102.19999694824219</v>
      </c>
      <c r="AR15" s="18">
        <v>101.30000305175781</v>
      </c>
      <c r="AS15" s="18">
        <v>101.48000335693359</v>
      </c>
      <c r="AT15" s="18">
        <v>100.76000213623047</v>
      </c>
      <c r="AU15" s="18">
        <v>97.879997253417969</v>
      </c>
      <c r="AV15" s="18">
        <v>101.12000274658203</v>
      </c>
    </row>
    <row r="16" spans="2:48" x14ac:dyDescent="0.25">
      <c r="B16" t="s">
        <v>922</v>
      </c>
      <c r="C16" s="51" t="s">
        <v>880</v>
      </c>
      <c r="D16" s="2" t="s">
        <v>709</v>
      </c>
      <c r="E16" s="38">
        <v>32.709999084472656</v>
      </c>
      <c r="F16" s="38">
        <v>-100.91000366210938</v>
      </c>
      <c r="G16" s="60">
        <v>29</v>
      </c>
      <c r="H16" s="18">
        <v>103.48483276367188</v>
      </c>
      <c r="I16" s="18">
        <v>92.683563232421875</v>
      </c>
      <c r="J16" s="3">
        <v>10.80126953125</v>
      </c>
      <c r="K16" s="67">
        <v>0.93787038326263428</v>
      </c>
      <c r="L16" s="60">
        <v>26.00000011920929</v>
      </c>
      <c r="M16" s="54"/>
      <c r="N16" s="56">
        <v>0.89655172824859619</v>
      </c>
      <c r="O16" s="56">
        <v>0.79310345649719238</v>
      </c>
      <c r="P16" s="56">
        <v>0.48275861144065857</v>
      </c>
      <c r="R16" s="18">
        <v>104</v>
      </c>
      <c r="S16" s="18">
        <v>104</v>
      </c>
      <c r="T16" s="18">
        <v>107.05999755859375</v>
      </c>
      <c r="V16" s="18">
        <v>100.94000244140625</v>
      </c>
      <c r="W16" s="18">
        <v>105.98000335693359</v>
      </c>
      <c r="X16" s="18">
        <v>105.98000335693359</v>
      </c>
      <c r="Y16" s="18">
        <v>105.98000335693359</v>
      </c>
      <c r="Z16" s="18">
        <v>105.98000335693359</v>
      </c>
      <c r="AA16" s="18">
        <v>105.08000183105469</v>
      </c>
      <c r="AB16" s="18">
        <v>104</v>
      </c>
      <c r="AC16" s="18">
        <v>104</v>
      </c>
      <c r="AD16" s="18">
        <v>107.05999755859375</v>
      </c>
      <c r="AE16" s="18">
        <v>107.05999755859375</v>
      </c>
      <c r="AF16" s="18">
        <v>98.05999755859375</v>
      </c>
      <c r="AH16" s="18">
        <v>105.98000335693359</v>
      </c>
      <c r="AI16" s="18">
        <v>105.98000335693359</v>
      </c>
      <c r="AJ16" s="18">
        <v>109.04000091552734</v>
      </c>
      <c r="AK16" s="18">
        <v>105.98000335693359</v>
      </c>
      <c r="AL16" s="18">
        <v>104</v>
      </c>
      <c r="AM16" s="18">
        <v>102.91999816894531</v>
      </c>
      <c r="AN16" s="18">
        <v>100.94000244140625</v>
      </c>
      <c r="AO16" s="18">
        <v>100.94000244140625</v>
      </c>
      <c r="AP16" s="18">
        <v>100.04000091552734</v>
      </c>
      <c r="AQ16" s="18">
        <v>105.08000183105469</v>
      </c>
      <c r="AR16" s="18">
        <v>111.01999664306641</v>
      </c>
      <c r="AS16" s="18">
        <v>91.040000915527344</v>
      </c>
      <c r="AT16" s="18">
        <v>93.019996643066406</v>
      </c>
      <c r="AU16" s="18">
        <v>98.959999084472656</v>
      </c>
      <c r="AV16" s="18">
        <v>100.94000244140625</v>
      </c>
    </row>
    <row r="17" spans="2:48" x14ac:dyDescent="0.25">
      <c r="B17" t="s">
        <v>728</v>
      </c>
      <c r="C17" s="51" t="s">
        <v>567</v>
      </c>
      <c r="D17" s="2" t="s">
        <v>709</v>
      </c>
      <c r="E17" s="38">
        <v>29.379999160766602</v>
      </c>
      <c r="F17" s="38">
        <v>-100.93000030517578</v>
      </c>
      <c r="G17" s="60">
        <v>31</v>
      </c>
      <c r="H17" s="18">
        <v>103.87806701660156</v>
      </c>
      <c r="I17" s="18">
        <v>96.720588684082031</v>
      </c>
      <c r="J17" s="3">
        <v>7.1574788093566895</v>
      </c>
      <c r="K17" s="67">
        <v>0.92599296569824219</v>
      </c>
      <c r="L17" s="60">
        <v>23.000000238418579</v>
      </c>
      <c r="M17" s="54"/>
      <c r="N17" s="56">
        <v>0.74193549156188965</v>
      </c>
      <c r="O17" s="56">
        <v>0.48387095332145691</v>
      </c>
      <c r="P17" s="56">
        <v>0.16129031777381897</v>
      </c>
      <c r="R17" s="18">
        <v>102.01999664306641</v>
      </c>
      <c r="S17" s="18">
        <v>102.91999816894531</v>
      </c>
      <c r="T17" s="18">
        <v>104</v>
      </c>
      <c r="U17" s="18">
        <v>100.94000244140625</v>
      </c>
      <c r="V17" s="18">
        <v>104</v>
      </c>
      <c r="W17" s="18">
        <v>105.08000183105469</v>
      </c>
      <c r="X17" s="18">
        <v>104</v>
      </c>
      <c r="Y17" s="18">
        <v>104</v>
      </c>
      <c r="Z17" s="18">
        <v>105.98000335693359</v>
      </c>
      <c r="AA17" s="18">
        <v>105.08000183105469</v>
      </c>
      <c r="AB17" s="18">
        <v>104</v>
      </c>
      <c r="AC17" s="18">
        <v>107.05999755859375</v>
      </c>
      <c r="AD17" s="18">
        <v>107.95999908447266</v>
      </c>
      <c r="AE17" s="18">
        <v>105.08000183105469</v>
      </c>
      <c r="AF17" s="18">
        <v>104</v>
      </c>
      <c r="AG17" s="18">
        <v>107.05999755859375</v>
      </c>
      <c r="AH17" s="18">
        <v>107.05999755859375</v>
      </c>
      <c r="AI17" s="18">
        <v>105.08000183105469</v>
      </c>
      <c r="AJ17" s="18">
        <v>102.91999816894531</v>
      </c>
      <c r="AK17" s="18">
        <v>102.01999664306641</v>
      </c>
      <c r="AL17" s="18">
        <v>102.01999664306641</v>
      </c>
      <c r="AM17" s="18">
        <v>100.94000244140625</v>
      </c>
      <c r="AN17" s="18">
        <v>100.94000244140625</v>
      </c>
      <c r="AO17" s="18">
        <v>100.04000091552734</v>
      </c>
      <c r="AP17" s="18">
        <v>105.08000183105469</v>
      </c>
      <c r="AQ17" s="18">
        <v>109.04000091552734</v>
      </c>
      <c r="AR17" s="18">
        <v>102.01999664306641</v>
      </c>
      <c r="AS17" s="18">
        <v>102.01999664306641</v>
      </c>
      <c r="AT17" s="18">
        <v>102.91999816894531</v>
      </c>
      <c r="AU17" s="18">
        <v>104</v>
      </c>
      <c r="AV17" s="18">
        <v>100.94000244140625</v>
      </c>
    </row>
    <row r="18" spans="2:48" x14ac:dyDescent="0.25">
      <c r="B18" t="s">
        <v>727</v>
      </c>
      <c r="C18" s="51" t="s">
        <v>566</v>
      </c>
      <c r="D18" s="2" t="s">
        <v>708</v>
      </c>
      <c r="E18" s="38">
        <v>24.579999923706055</v>
      </c>
      <c r="F18" s="38">
        <v>-81.680000305175781</v>
      </c>
      <c r="G18" s="60">
        <v>31</v>
      </c>
      <c r="H18" s="18">
        <v>93.020004272460938</v>
      </c>
      <c r="I18" s="18">
        <v>89.511962890625</v>
      </c>
      <c r="J18" s="3">
        <v>3.5080409049987793</v>
      </c>
      <c r="K18" s="67">
        <v>0.91393256187438965</v>
      </c>
      <c r="L18" s="60">
        <v>23.000000238418579</v>
      </c>
      <c r="M18" s="54"/>
      <c r="N18" s="56">
        <v>0.74193549156188965</v>
      </c>
      <c r="O18" s="56">
        <v>0.38709676265716553</v>
      </c>
      <c r="P18" s="56">
        <v>0.12903225421905518</v>
      </c>
      <c r="R18" s="18">
        <v>93.019996643066406</v>
      </c>
      <c r="S18" s="18">
        <v>89.959999084472656</v>
      </c>
      <c r="T18" s="18">
        <v>91.94000244140625</v>
      </c>
      <c r="U18" s="18">
        <v>91.94000244140625</v>
      </c>
      <c r="V18" s="18">
        <v>93.019996643066406</v>
      </c>
      <c r="W18" s="18">
        <v>93.919998168945313</v>
      </c>
      <c r="X18" s="18">
        <v>93.019996643066406</v>
      </c>
      <c r="Y18" s="18">
        <v>93.019996643066406</v>
      </c>
      <c r="Z18" s="18">
        <v>93.019996643066406</v>
      </c>
      <c r="AA18" s="18">
        <v>95</v>
      </c>
      <c r="AB18" s="18">
        <v>93.019996643066406</v>
      </c>
      <c r="AC18" s="18">
        <v>93.019996643066406</v>
      </c>
      <c r="AD18" s="18">
        <v>93.919998168945313</v>
      </c>
      <c r="AE18" s="18">
        <v>91.94000244140625</v>
      </c>
      <c r="AF18" s="18">
        <v>93.019996643066406</v>
      </c>
      <c r="AG18" s="18">
        <v>93.919998168945313</v>
      </c>
      <c r="AH18" s="18">
        <v>91.94000244140625</v>
      </c>
      <c r="AI18" s="18">
        <v>95</v>
      </c>
      <c r="AJ18" s="18">
        <v>96.080001831054688</v>
      </c>
      <c r="AK18" s="18">
        <v>93.019996643066406</v>
      </c>
      <c r="AL18" s="18">
        <v>91.94000244140625</v>
      </c>
      <c r="AM18" s="18">
        <v>93.019996643066406</v>
      </c>
      <c r="AN18" s="18">
        <v>93.019996643066406</v>
      </c>
      <c r="AO18" s="18">
        <v>93.019996643066406</v>
      </c>
      <c r="AP18" s="18">
        <v>93.919998168945313</v>
      </c>
      <c r="AQ18" s="18">
        <v>93.019996643066406</v>
      </c>
      <c r="AR18" s="18">
        <v>95</v>
      </c>
      <c r="AS18" s="18">
        <v>93.019996643066406</v>
      </c>
      <c r="AT18" s="18">
        <v>93.019996643066406</v>
      </c>
      <c r="AU18" s="18">
        <v>91.94000244140625</v>
      </c>
      <c r="AV18" s="18">
        <v>89.959999084472656</v>
      </c>
    </row>
    <row r="19" spans="2:48" x14ac:dyDescent="0.25">
      <c r="B19" t="s">
        <v>923</v>
      </c>
      <c r="C19" s="51" t="s">
        <v>881</v>
      </c>
      <c r="D19" s="2" t="s">
        <v>710</v>
      </c>
      <c r="E19" s="38">
        <v>23.770000457763672</v>
      </c>
      <c r="F19" s="38">
        <v>-98.199996948242188</v>
      </c>
      <c r="G19" s="60">
        <v>27</v>
      </c>
      <c r="H19" s="18">
        <v>106.28666687011719</v>
      </c>
      <c r="I19" s="18">
        <v>98.568305969238281</v>
      </c>
      <c r="J19" s="3">
        <v>7.7183613777160645</v>
      </c>
      <c r="K19" s="67">
        <v>0.95828592777252197</v>
      </c>
      <c r="L19" s="60">
        <v>21.999999761581421</v>
      </c>
      <c r="M19" s="54"/>
      <c r="N19" s="56">
        <v>0.81481480598449707</v>
      </c>
      <c r="O19" s="56">
        <v>0.74074071645736694</v>
      </c>
      <c r="P19" s="56">
        <v>0.29629629850387573</v>
      </c>
      <c r="R19" s="18">
        <v>105.80000305175781</v>
      </c>
      <c r="S19" s="18">
        <v>104.90000152587891</v>
      </c>
      <c r="T19" s="18">
        <v>104.90000152587891</v>
      </c>
      <c r="U19" s="18">
        <v>104.90000152587891</v>
      </c>
      <c r="V19" s="18">
        <v>106.16000366210938</v>
      </c>
      <c r="W19" s="18">
        <v>105.98000335693359</v>
      </c>
      <c r="X19" s="18">
        <v>106.16000366210938</v>
      </c>
      <c r="Y19" s="18">
        <v>105.80000305175781</v>
      </c>
      <c r="Z19" s="18">
        <v>106.16000366210938</v>
      </c>
      <c r="AA19" s="18">
        <v>105.98000335693359</v>
      </c>
      <c r="AC19" s="18">
        <v>106.87999725341797</v>
      </c>
      <c r="AE19" s="18">
        <v>107.05999755859375</v>
      </c>
      <c r="AF19" s="18">
        <v>107.59999847412109</v>
      </c>
      <c r="AG19" s="18">
        <v>108.68000030517578</v>
      </c>
      <c r="AJ19" s="18">
        <v>106.69999694824219</v>
      </c>
      <c r="AK19" s="18">
        <v>105.80000305175781</v>
      </c>
      <c r="AL19" s="18">
        <v>103.63999938964844</v>
      </c>
      <c r="AM19" s="18">
        <v>104.36000061035156</v>
      </c>
      <c r="AN19" s="18">
        <v>105.80000305175781</v>
      </c>
      <c r="AO19" s="18">
        <v>110.30000305175781</v>
      </c>
      <c r="AP19" s="18">
        <v>108.5</v>
      </c>
      <c r="AQ19" s="18">
        <v>107.59999847412109</v>
      </c>
      <c r="AR19" s="18">
        <v>107.95999908447266</v>
      </c>
      <c r="AS19" s="18">
        <v>107.59999847412109</v>
      </c>
      <c r="AT19" s="18">
        <v>106.87999725341797</v>
      </c>
      <c r="AU19" s="18">
        <v>104.90000152587891</v>
      </c>
      <c r="AV19" s="18">
        <v>102.73999786376953</v>
      </c>
    </row>
    <row r="20" spans="2:48" x14ac:dyDescent="0.25">
      <c r="B20" t="s">
        <v>730</v>
      </c>
      <c r="C20" s="51" t="s">
        <v>569</v>
      </c>
      <c r="D20" s="2" t="s">
        <v>709</v>
      </c>
      <c r="E20" s="38">
        <v>31.670000076293945</v>
      </c>
      <c r="F20" s="38">
        <v>-100.73000335693359</v>
      </c>
      <c r="G20" s="60">
        <v>31</v>
      </c>
      <c r="H20" s="18">
        <v>101.85161590576172</v>
      </c>
      <c r="I20" s="18">
        <v>93.99871826171875</v>
      </c>
      <c r="J20" s="3">
        <v>7.8529014587402344</v>
      </c>
      <c r="K20" s="67">
        <v>0.86383652687072754</v>
      </c>
      <c r="L20" s="60">
        <v>21.999999344348907</v>
      </c>
      <c r="M20" s="54"/>
      <c r="N20" s="56">
        <v>0.70967739820480347</v>
      </c>
      <c r="O20" s="56">
        <v>0.54838711023330688</v>
      </c>
      <c r="P20" s="56">
        <v>0.16129031777381897</v>
      </c>
      <c r="R20" s="18">
        <v>102.91999816894531</v>
      </c>
      <c r="S20" s="18">
        <v>102.91999816894531</v>
      </c>
      <c r="T20" s="18">
        <v>105.08000183105469</v>
      </c>
      <c r="U20" s="18">
        <v>104</v>
      </c>
      <c r="V20" s="18">
        <v>98.959999084472656</v>
      </c>
      <c r="W20" s="18">
        <v>100.94000244140625</v>
      </c>
      <c r="X20" s="18">
        <v>102.91999816894531</v>
      </c>
      <c r="Y20" s="18">
        <v>105.08000183105469</v>
      </c>
      <c r="Z20" s="18">
        <v>104</v>
      </c>
      <c r="AA20" s="18">
        <v>105.08000183105469</v>
      </c>
      <c r="AB20" s="18">
        <v>105.08000183105469</v>
      </c>
      <c r="AC20" s="18">
        <v>105.98000335693359</v>
      </c>
      <c r="AD20" s="18">
        <v>107.05999755859375</v>
      </c>
      <c r="AE20" s="18">
        <v>105.08000183105469</v>
      </c>
      <c r="AF20" s="18">
        <v>98.959999084472656</v>
      </c>
      <c r="AG20" s="18">
        <v>102.01999664306641</v>
      </c>
      <c r="AH20" s="18">
        <v>105.08000183105469</v>
      </c>
      <c r="AI20" s="18">
        <v>105.98000335693359</v>
      </c>
      <c r="AJ20" s="18">
        <v>107.05999755859375</v>
      </c>
      <c r="AK20" s="18">
        <v>104</v>
      </c>
      <c r="AL20" s="18">
        <v>102.01999664306641</v>
      </c>
      <c r="AM20" s="18">
        <v>100.04000091552734</v>
      </c>
      <c r="AN20" s="18">
        <v>98.959999084472656</v>
      </c>
      <c r="AO20" s="18">
        <v>93.019996643066406</v>
      </c>
      <c r="AP20" s="18">
        <v>95</v>
      </c>
      <c r="AQ20" s="18">
        <v>104</v>
      </c>
      <c r="AR20" s="18">
        <v>107.95999908447266</v>
      </c>
      <c r="AS20" s="18">
        <v>87.080001831054688</v>
      </c>
      <c r="AT20" s="18">
        <v>91.040000915527344</v>
      </c>
      <c r="AU20" s="18">
        <v>100.04000091552734</v>
      </c>
      <c r="AV20" s="18">
        <v>100.04000091552734</v>
      </c>
    </row>
    <row r="21" spans="2:48" x14ac:dyDescent="0.25">
      <c r="B21" t="s">
        <v>856</v>
      </c>
      <c r="C21" s="51" t="s">
        <v>571</v>
      </c>
      <c r="D21" s="2" t="s">
        <v>709</v>
      </c>
      <c r="E21" s="38">
        <v>25.920000076293945</v>
      </c>
      <c r="F21" s="38">
        <v>-97.419998168945313</v>
      </c>
      <c r="G21" s="60">
        <v>31</v>
      </c>
      <c r="H21" s="18">
        <v>98.216781616210938</v>
      </c>
      <c r="I21" s="18">
        <v>93.976631164550781</v>
      </c>
      <c r="J21" s="3">
        <v>4.240147590637207</v>
      </c>
      <c r="K21" s="67">
        <v>0.85446125268936157</v>
      </c>
      <c r="L21" s="60">
        <v>21.000000298023224</v>
      </c>
      <c r="M21" s="54"/>
      <c r="N21" s="56">
        <v>0.67741936445236206</v>
      </c>
      <c r="O21" s="56">
        <v>0.45161288976669312</v>
      </c>
      <c r="P21" s="56">
        <v>9.6774190664291382E-2</v>
      </c>
      <c r="R21" s="18">
        <v>96.980003356933594</v>
      </c>
      <c r="S21" s="18">
        <v>95</v>
      </c>
      <c r="T21" s="18">
        <v>96.080001831054688</v>
      </c>
      <c r="U21" s="18">
        <v>96.080001831054688</v>
      </c>
      <c r="V21" s="18">
        <v>96.080001831054688</v>
      </c>
      <c r="W21" s="18">
        <v>96.080001831054688</v>
      </c>
      <c r="X21" s="18">
        <v>96.080001831054688</v>
      </c>
      <c r="Y21" s="18">
        <v>96.980003356933594</v>
      </c>
      <c r="Z21" s="18">
        <v>96.080001831054688</v>
      </c>
      <c r="AA21" s="18">
        <v>96.980003356933594</v>
      </c>
      <c r="AB21" s="18">
        <v>98.05999755859375</v>
      </c>
      <c r="AC21" s="18">
        <v>98.959999084472656</v>
      </c>
      <c r="AD21" s="18">
        <v>98.959999084472656</v>
      </c>
      <c r="AE21" s="18">
        <v>98.959999084472656</v>
      </c>
      <c r="AF21" s="18">
        <v>102.01999664306641</v>
      </c>
      <c r="AG21" s="18">
        <v>100.04000091552734</v>
      </c>
      <c r="AH21" s="18">
        <v>98.05999755859375</v>
      </c>
      <c r="AI21" s="18">
        <v>98.959999084472656</v>
      </c>
      <c r="AJ21" s="18">
        <v>100.04000091552734</v>
      </c>
      <c r="AK21" s="18">
        <v>98.05999755859375</v>
      </c>
      <c r="AL21" s="18">
        <v>98.05999755859375</v>
      </c>
      <c r="AM21" s="18">
        <v>98.05999755859375</v>
      </c>
      <c r="AN21" s="18">
        <v>100.04000091552734</v>
      </c>
      <c r="AO21" s="18">
        <v>98.959999084472656</v>
      </c>
      <c r="AP21" s="18">
        <v>100.04000091552734</v>
      </c>
      <c r="AQ21" s="18">
        <v>100.94000244140625</v>
      </c>
      <c r="AR21" s="18">
        <v>98.959999084472656</v>
      </c>
      <c r="AS21" s="18">
        <v>100.04000091552734</v>
      </c>
      <c r="AT21" s="18">
        <v>98.959999084472656</v>
      </c>
      <c r="AU21" s="18">
        <v>98.05999755859375</v>
      </c>
      <c r="AV21" s="18">
        <v>98.05999755859375</v>
      </c>
    </row>
    <row r="22" spans="2:48" x14ac:dyDescent="0.25">
      <c r="B22" t="s">
        <v>729</v>
      </c>
      <c r="C22" s="51" t="s">
        <v>568</v>
      </c>
      <c r="D22" s="2" t="s">
        <v>710</v>
      </c>
      <c r="E22" s="38">
        <v>28.950000762939453</v>
      </c>
      <c r="F22" s="38">
        <v>-107.81999969482422</v>
      </c>
      <c r="G22" s="60">
        <v>28</v>
      </c>
      <c r="H22" s="18">
        <v>97.751426696777344</v>
      </c>
      <c r="I22" s="18">
        <v>87.204505920410156</v>
      </c>
      <c r="J22" s="3">
        <v>10.546927452087402</v>
      </c>
      <c r="K22" s="67">
        <v>0.91710996627807617</v>
      </c>
      <c r="L22" s="60">
        <v>21</v>
      </c>
      <c r="M22" s="54"/>
      <c r="N22" s="56">
        <v>0.75</v>
      </c>
      <c r="O22" s="56">
        <v>0.46428570151329041</v>
      </c>
      <c r="P22" s="56">
        <v>0.1071428582072258</v>
      </c>
      <c r="R22" s="18">
        <v>100.40000152587891</v>
      </c>
      <c r="S22" s="18">
        <v>98.959999084472656</v>
      </c>
      <c r="T22" s="18">
        <v>100.40000152587891</v>
      </c>
      <c r="U22" s="18">
        <v>99.860000610351563</v>
      </c>
      <c r="V22" s="18">
        <v>96.620002746582031</v>
      </c>
      <c r="W22" s="18">
        <v>97.699996948242188</v>
      </c>
      <c r="X22" s="18">
        <v>96.800003051757813</v>
      </c>
      <c r="Y22" s="18">
        <v>97.160003662109375</v>
      </c>
      <c r="Z22" s="18">
        <v>96.800003051757813</v>
      </c>
      <c r="AA22" s="18">
        <v>96.44000244140625</v>
      </c>
      <c r="AC22" s="18">
        <v>99.5</v>
      </c>
      <c r="AF22" s="18">
        <v>103.27999877929688</v>
      </c>
      <c r="AG22" s="18">
        <v>101.48000335693359</v>
      </c>
      <c r="AH22" s="18">
        <v>96.44000244140625</v>
      </c>
      <c r="AI22" s="18">
        <v>92.480003356933594</v>
      </c>
      <c r="AJ22" s="18">
        <v>90.319999694824219</v>
      </c>
      <c r="AK22" s="18">
        <v>95.360000610351563</v>
      </c>
      <c r="AL22" s="18">
        <v>96.800003051757813</v>
      </c>
      <c r="AM22" s="18">
        <v>96.800003051757813</v>
      </c>
      <c r="AN22" s="18">
        <v>95</v>
      </c>
      <c r="AO22" s="18">
        <v>96.44000244140625</v>
      </c>
      <c r="AP22" s="18">
        <v>99.319999694824219</v>
      </c>
      <c r="AQ22" s="18">
        <v>98.599998474121094</v>
      </c>
      <c r="AR22" s="18">
        <v>96.44000244140625</v>
      </c>
      <c r="AS22" s="18">
        <v>98.959999084472656</v>
      </c>
      <c r="AT22" s="18">
        <v>100.76000213623047</v>
      </c>
      <c r="AU22" s="18">
        <v>98.959999084472656</v>
      </c>
      <c r="AV22" s="18">
        <v>98.959999084472656</v>
      </c>
    </row>
    <row r="23" spans="2:48" x14ac:dyDescent="0.25">
      <c r="B23" t="s">
        <v>731</v>
      </c>
      <c r="C23" s="51" t="s">
        <v>570</v>
      </c>
      <c r="D23" s="2" t="s">
        <v>709</v>
      </c>
      <c r="E23" s="38">
        <v>31.530000686645508</v>
      </c>
      <c r="F23" s="38">
        <v>-101.27999877929688</v>
      </c>
      <c r="G23" s="60">
        <v>30</v>
      </c>
      <c r="H23" s="18">
        <v>102.30199432373047</v>
      </c>
      <c r="I23" s="18">
        <v>93.962005615234375</v>
      </c>
      <c r="J23" s="3">
        <v>8.3399906158447266</v>
      </c>
      <c r="K23" s="67">
        <v>0.88588368892669678</v>
      </c>
      <c r="L23" s="60">
        <v>20.999999642372131</v>
      </c>
      <c r="M23" s="54"/>
      <c r="N23" s="56">
        <v>0.69999998807907104</v>
      </c>
      <c r="O23" s="56">
        <v>0.43333333730697632</v>
      </c>
      <c r="P23" s="56">
        <v>0.26666668057441711</v>
      </c>
      <c r="R23" s="18">
        <v>102.91999816894531</v>
      </c>
      <c r="S23" s="18">
        <v>100.94000244140625</v>
      </c>
      <c r="T23" s="18">
        <v>104</v>
      </c>
      <c r="U23" s="18">
        <v>105.98000335693359</v>
      </c>
      <c r="V23" s="18">
        <v>104</v>
      </c>
      <c r="W23" s="18">
        <v>100.04000091552734</v>
      </c>
      <c r="X23" s="18">
        <v>102.01999664306641</v>
      </c>
      <c r="Y23" s="18">
        <v>104</v>
      </c>
      <c r="Z23" s="18">
        <v>105.08000183105469</v>
      </c>
      <c r="AA23" s="18">
        <v>102.01999664306641</v>
      </c>
      <c r="AB23" s="18">
        <v>102.01999664306641</v>
      </c>
      <c r="AC23" s="18">
        <v>105.08000183105469</v>
      </c>
      <c r="AD23" s="18">
        <v>107.95999908447266</v>
      </c>
      <c r="AE23" s="18">
        <v>105.98000335693359</v>
      </c>
      <c r="AF23" s="18">
        <v>98.05999755859375</v>
      </c>
      <c r="AG23" s="18">
        <v>102.01999664306641</v>
      </c>
      <c r="AH23" s="18">
        <v>105.98000335693359</v>
      </c>
      <c r="AI23" s="18">
        <v>107.05999755859375</v>
      </c>
      <c r="AJ23" s="18">
        <v>107.95999908447266</v>
      </c>
      <c r="AK23" s="18">
        <v>102.01999664306641</v>
      </c>
      <c r="AL23" s="18">
        <v>98.959999084472656</v>
      </c>
      <c r="AM23" s="18">
        <v>100.04000091552734</v>
      </c>
      <c r="AN23" s="18">
        <v>100.04000091552734</v>
      </c>
      <c r="AO23" s="18">
        <v>93.919998168945313</v>
      </c>
      <c r="AP23" s="18">
        <v>93.919998168945313</v>
      </c>
      <c r="AQ23" s="18">
        <v>104</v>
      </c>
      <c r="AR23" s="18">
        <v>109.04000091552734</v>
      </c>
      <c r="AS23" s="18">
        <v>93.919998168945313</v>
      </c>
      <c r="AU23" s="18">
        <v>100.04000091552734</v>
      </c>
      <c r="AV23" s="18">
        <v>100.04000091552734</v>
      </c>
    </row>
    <row r="24" spans="2:48" x14ac:dyDescent="0.25">
      <c r="B24" t="s">
        <v>734</v>
      </c>
      <c r="C24" s="51" t="s">
        <v>574</v>
      </c>
      <c r="D24" s="2" t="s">
        <v>709</v>
      </c>
      <c r="E24" s="38">
        <v>34.639999389648438</v>
      </c>
      <c r="F24" s="38">
        <v>-102.72000122070313</v>
      </c>
      <c r="G24" s="60">
        <v>31</v>
      </c>
      <c r="H24" s="18">
        <v>97.612892150878906</v>
      </c>
      <c r="I24" s="18">
        <v>88.680290222167969</v>
      </c>
      <c r="J24" s="3">
        <v>8.9326009750366211</v>
      </c>
      <c r="K24" s="67">
        <v>0.88350892066955566</v>
      </c>
      <c r="L24" s="60">
        <v>19.999999403953552</v>
      </c>
      <c r="M24" s="54"/>
      <c r="N24" s="56">
        <v>0.64516127109527588</v>
      </c>
      <c r="O24" s="56">
        <v>0.64516127109527588</v>
      </c>
      <c r="P24" s="56">
        <v>0.19354838132858276</v>
      </c>
      <c r="R24" s="18">
        <v>100.04000091552734</v>
      </c>
      <c r="S24" s="18">
        <v>100.04000091552734</v>
      </c>
      <c r="T24" s="18">
        <v>102.01999664306641</v>
      </c>
      <c r="U24" s="18">
        <v>91.94000244140625</v>
      </c>
      <c r="V24" s="18">
        <v>96.080001831054688</v>
      </c>
      <c r="W24" s="18">
        <v>98.959999084472656</v>
      </c>
      <c r="X24" s="18">
        <v>98.959999084472656</v>
      </c>
      <c r="Y24" s="18">
        <v>100.04000091552734</v>
      </c>
      <c r="Z24" s="18">
        <v>100.04000091552734</v>
      </c>
      <c r="AA24" s="18">
        <v>98.959999084472656</v>
      </c>
      <c r="AB24" s="18">
        <v>100.94000244140625</v>
      </c>
      <c r="AC24" s="18">
        <v>100.94000244140625</v>
      </c>
      <c r="AD24" s="18">
        <v>96.080001831054688</v>
      </c>
      <c r="AE24" s="18">
        <v>95</v>
      </c>
      <c r="AF24" s="18">
        <v>91.94000244140625</v>
      </c>
      <c r="AG24" s="18">
        <v>96.080001831054688</v>
      </c>
      <c r="AH24" s="18">
        <v>100.94000244140625</v>
      </c>
      <c r="AI24" s="18">
        <v>104</v>
      </c>
      <c r="AJ24" s="18">
        <v>105.08000183105469</v>
      </c>
      <c r="AK24" s="18">
        <v>98.959999084472656</v>
      </c>
      <c r="AL24" s="18">
        <v>98.05999755859375</v>
      </c>
      <c r="AM24" s="18">
        <v>98.959999084472656</v>
      </c>
      <c r="AN24" s="18">
        <v>93.019996643066406</v>
      </c>
      <c r="AO24" s="18">
        <v>95</v>
      </c>
      <c r="AP24" s="18">
        <v>95</v>
      </c>
      <c r="AQ24" s="18">
        <v>100.94000244140625</v>
      </c>
      <c r="AR24" s="18">
        <v>100.94000244140625</v>
      </c>
      <c r="AS24" s="18">
        <v>77</v>
      </c>
      <c r="AT24" s="18">
        <v>91.040000915527344</v>
      </c>
      <c r="AU24" s="18">
        <v>98.959999084472656</v>
      </c>
      <c r="AV24" s="18">
        <v>100.04000091552734</v>
      </c>
    </row>
    <row r="25" spans="2:48" x14ac:dyDescent="0.25">
      <c r="B25" t="s">
        <v>733</v>
      </c>
      <c r="C25" s="51" t="s">
        <v>573</v>
      </c>
      <c r="D25" s="2" t="s">
        <v>711</v>
      </c>
      <c r="E25" s="38">
        <v>33.310001373291016</v>
      </c>
      <c r="F25" s="38">
        <v>-104.51000213623047</v>
      </c>
      <c r="G25" s="60">
        <v>31</v>
      </c>
      <c r="H25" s="18">
        <v>100.62064361572266</v>
      </c>
      <c r="I25" s="18">
        <v>92.153289794921875</v>
      </c>
      <c r="J25" s="3">
        <v>8.4673557281494141</v>
      </c>
      <c r="K25" s="67">
        <v>0.86454117298126221</v>
      </c>
      <c r="L25" s="60">
        <v>19.999999403953552</v>
      </c>
      <c r="M25" s="54"/>
      <c r="N25" s="56">
        <v>0.64516127109527588</v>
      </c>
      <c r="O25" s="56">
        <v>0.5161290168762207</v>
      </c>
      <c r="P25" s="56">
        <v>0.12903225421905518</v>
      </c>
      <c r="R25" s="18">
        <v>100.94000244140625</v>
      </c>
      <c r="S25" s="18">
        <v>102.91999816894531</v>
      </c>
      <c r="T25" s="18">
        <v>100.04000091552734</v>
      </c>
      <c r="U25" s="18">
        <v>96.080001831054688</v>
      </c>
      <c r="V25" s="18">
        <v>98.959999084472656</v>
      </c>
      <c r="W25" s="18">
        <v>96.080001831054688</v>
      </c>
      <c r="X25" s="18">
        <v>104</v>
      </c>
      <c r="Y25" s="18">
        <v>105.08000183105469</v>
      </c>
      <c r="Z25" s="18">
        <v>102.91999816894531</v>
      </c>
      <c r="AA25" s="18">
        <v>102.01999664306641</v>
      </c>
      <c r="AB25" s="18">
        <v>102.01999664306641</v>
      </c>
      <c r="AC25" s="18">
        <v>105.08000183105469</v>
      </c>
      <c r="AD25" s="18">
        <v>102.91999816894531</v>
      </c>
      <c r="AE25" s="18">
        <v>95</v>
      </c>
      <c r="AF25" s="18">
        <v>100.04000091552734</v>
      </c>
      <c r="AG25" s="18">
        <v>102.01999664306641</v>
      </c>
      <c r="AH25" s="18">
        <v>105.08000183105469</v>
      </c>
      <c r="AI25" s="18">
        <v>107.05999755859375</v>
      </c>
      <c r="AJ25" s="18">
        <v>100.94000244140625</v>
      </c>
      <c r="AK25" s="18">
        <v>98.959999084472656</v>
      </c>
      <c r="AL25" s="18">
        <v>98.05999755859375</v>
      </c>
      <c r="AM25" s="18">
        <v>95</v>
      </c>
      <c r="AN25" s="18">
        <v>96.980003356933594</v>
      </c>
      <c r="AO25" s="18">
        <v>102.01999664306641</v>
      </c>
      <c r="AP25" s="18">
        <v>109.04000091552734</v>
      </c>
      <c r="AQ25" s="18">
        <v>111.01999664306641</v>
      </c>
      <c r="AR25" s="18">
        <v>87.080001831054688</v>
      </c>
      <c r="AS25" s="18">
        <v>91.94000244140625</v>
      </c>
      <c r="AT25" s="18">
        <v>100.94000244140625</v>
      </c>
      <c r="AU25" s="18">
        <v>100.04000091552734</v>
      </c>
      <c r="AV25" s="18">
        <v>98.959999084472656</v>
      </c>
    </row>
    <row r="26" spans="2:48" x14ac:dyDescent="0.25">
      <c r="B26" t="s">
        <v>735</v>
      </c>
      <c r="C26" s="51" t="s">
        <v>575</v>
      </c>
      <c r="D26" s="2" t="s">
        <v>709</v>
      </c>
      <c r="E26" s="38">
        <v>26.180000305175781</v>
      </c>
      <c r="F26" s="38">
        <v>-98.25</v>
      </c>
      <c r="G26" s="60">
        <v>31</v>
      </c>
      <c r="H26" s="18">
        <v>103.19289398193359</v>
      </c>
      <c r="I26" s="18">
        <v>97.481071472167969</v>
      </c>
      <c r="J26" s="3">
        <v>5.7118196487426758</v>
      </c>
      <c r="K26" s="67">
        <v>0.8871578574180603</v>
      </c>
      <c r="L26" s="60">
        <v>19.999999403953552</v>
      </c>
      <c r="M26" s="54"/>
      <c r="N26" s="56">
        <v>0.64516127109527588</v>
      </c>
      <c r="O26" s="56">
        <v>0.35483869910240173</v>
      </c>
      <c r="P26" s="56">
        <v>3.2258063554763794E-2</v>
      </c>
      <c r="R26" s="18">
        <v>98.959999084472656</v>
      </c>
      <c r="S26" s="18">
        <v>100.94000244140625</v>
      </c>
      <c r="T26" s="18">
        <v>100.94000244140625</v>
      </c>
      <c r="U26" s="18">
        <v>102.01999664306641</v>
      </c>
      <c r="V26" s="18">
        <v>102.91999816894531</v>
      </c>
      <c r="W26" s="18">
        <v>102.01999664306641</v>
      </c>
      <c r="X26" s="18">
        <v>102.01999664306641</v>
      </c>
      <c r="Y26" s="18">
        <v>105.08000183105469</v>
      </c>
      <c r="Z26" s="18">
        <v>100.94000244140625</v>
      </c>
      <c r="AA26" s="18">
        <v>104</v>
      </c>
      <c r="AB26" s="18">
        <v>102.91999816894531</v>
      </c>
      <c r="AC26" s="18">
        <v>105.98000335693359</v>
      </c>
      <c r="AD26" s="18">
        <v>105.08000183105469</v>
      </c>
      <c r="AE26" s="18">
        <v>104</v>
      </c>
      <c r="AF26" s="18">
        <v>105.08000183105469</v>
      </c>
      <c r="AG26" s="18">
        <v>105.08000183105469</v>
      </c>
      <c r="AH26" s="18">
        <v>104</v>
      </c>
      <c r="AI26" s="18">
        <v>104</v>
      </c>
      <c r="AJ26" s="18">
        <v>104</v>
      </c>
      <c r="AK26" s="18">
        <v>102.01999664306641</v>
      </c>
      <c r="AL26" s="18">
        <v>102.01999664306641</v>
      </c>
      <c r="AM26" s="18">
        <v>102.91999816894531</v>
      </c>
      <c r="AN26" s="18">
        <v>105.08000183105469</v>
      </c>
      <c r="AO26" s="18">
        <v>102.91999816894531</v>
      </c>
      <c r="AP26" s="18">
        <v>105.08000183105469</v>
      </c>
      <c r="AQ26" s="18">
        <v>104</v>
      </c>
      <c r="AR26" s="18">
        <v>102.91999816894531</v>
      </c>
      <c r="AS26" s="18">
        <v>105.08000183105469</v>
      </c>
      <c r="AT26" s="18">
        <v>102.91999816894531</v>
      </c>
      <c r="AU26" s="18">
        <v>102.01999664306641</v>
      </c>
      <c r="AV26" s="18">
        <v>102.01999664306641</v>
      </c>
    </row>
    <row r="27" spans="2:48" x14ac:dyDescent="0.25">
      <c r="B27" t="s">
        <v>732</v>
      </c>
      <c r="C27" s="51" t="s">
        <v>572</v>
      </c>
      <c r="D27" s="2" t="s">
        <v>710</v>
      </c>
      <c r="E27" s="38">
        <v>19.280000686645508</v>
      </c>
      <c r="F27" s="38">
        <v>-99.699996948242188</v>
      </c>
      <c r="G27" s="60">
        <v>27</v>
      </c>
      <c r="H27" s="18">
        <v>75.540000915527344</v>
      </c>
      <c r="I27" s="18">
        <v>68.807601928710938</v>
      </c>
      <c r="J27" s="3">
        <v>6.7324037551879883</v>
      </c>
      <c r="K27" s="67">
        <v>0.92961603403091431</v>
      </c>
      <c r="L27" s="60">
        <v>19.999999344348907</v>
      </c>
      <c r="M27" s="54"/>
      <c r="N27" s="56">
        <v>0.74074071645736694</v>
      </c>
      <c r="O27" s="56">
        <v>0.62962961196899414</v>
      </c>
      <c r="P27" s="56">
        <v>0.25925925374031067</v>
      </c>
      <c r="R27" s="18">
        <v>77.180000305175781</v>
      </c>
      <c r="S27" s="18">
        <v>74.839996337890625</v>
      </c>
      <c r="T27" s="18">
        <v>76.819999694824219</v>
      </c>
      <c r="U27" s="18">
        <v>78.260002136230469</v>
      </c>
      <c r="V27" s="18">
        <v>72.139999389648438</v>
      </c>
      <c r="W27" s="18">
        <v>73.220001220703125</v>
      </c>
      <c r="X27" s="18">
        <v>69.800003051757813</v>
      </c>
      <c r="Y27" s="18">
        <v>73.220001220703125</v>
      </c>
      <c r="Z27" s="18">
        <v>76.279998779296875</v>
      </c>
      <c r="AA27" s="18">
        <v>76.639999389648438</v>
      </c>
      <c r="AE27" s="18">
        <v>79.160003662109375</v>
      </c>
      <c r="AF27" s="18">
        <v>78.080001831054688</v>
      </c>
      <c r="AG27" s="18">
        <v>77.900001525878906</v>
      </c>
      <c r="AH27" s="18">
        <v>78.080001831054688</v>
      </c>
      <c r="AI27" s="18">
        <v>76.099998474121094</v>
      </c>
      <c r="AJ27" s="18">
        <v>78.44000244140625</v>
      </c>
      <c r="AK27" s="18">
        <v>78.44000244140625</v>
      </c>
      <c r="AL27" s="18">
        <v>75.199996948242188</v>
      </c>
      <c r="AM27" s="18">
        <v>75.019996643066406</v>
      </c>
      <c r="AN27" s="18">
        <v>72.680000305175781</v>
      </c>
      <c r="AO27" s="18">
        <v>72.5</v>
      </c>
      <c r="AQ27" s="18">
        <v>78.080001831054688</v>
      </c>
      <c r="AR27" s="18">
        <v>70.879997253417969</v>
      </c>
      <c r="AS27" s="18">
        <v>74.120002746582031</v>
      </c>
      <c r="AT27" s="18">
        <v>76.279998779296875</v>
      </c>
      <c r="AU27" s="18">
        <v>75.199996948242188</v>
      </c>
      <c r="AV27" s="18">
        <v>75.019996643066406</v>
      </c>
    </row>
    <row r="28" spans="2:48" x14ac:dyDescent="0.25">
      <c r="B28" t="s">
        <v>736</v>
      </c>
      <c r="C28" s="51" t="s">
        <v>576</v>
      </c>
      <c r="D28" s="2" t="s">
        <v>709</v>
      </c>
      <c r="E28" s="38">
        <v>30.889999389648438</v>
      </c>
      <c r="F28" s="38">
        <v>-102.30000305175781</v>
      </c>
      <c r="G28" s="60">
        <v>24</v>
      </c>
      <c r="H28" s="18">
        <v>103.32498931884766</v>
      </c>
      <c r="I28" s="18">
        <v>94.638397216796875</v>
      </c>
      <c r="J28" s="3">
        <v>8.6865949630737305</v>
      </c>
      <c r="K28" s="67">
        <v>0.93014532327651978</v>
      </c>
      <c r="L28" s="60">
        <v>19.000000476837158</v>
      </c>
      <c r="M28" s="54"/>
      <c r="N28" s="56">
        <v>0.79166668653488159</v>
      </c>
      <c r="O28" s="56">
        <v>0.5</v>
      </c>
      <c r="P28" s="56">
        <v>0.25</v>
      </c>
      <c r="R28" s="18">
        <v>100.04000091552734</v>
      </c>
      <c r="S28" s="18">
        <v>100.94000244140625</v>
      </c>
      <c r="T28" s="18">
        <v>102.01999664306641</v>
      </c>
      <c r="V28" s="18">
        <v>107.05999755859375</v>
      </c>
      <c r="W28" s="18">
        <v>102.91999816894531</v>
      </c>
      <c r="Y28" s="18">
        <v>102.91999816894531</v>
      </c>
      <c r="AA28" s="18">
        <v>102.01999664306641</v>
      </c>
      <c r="AB28" s="18">
        <v>102.01999664306641</v>
      </c>
      <c r="AC28" s="18">
        <v>102.91999816894531</v>
      </c>
      <c r="AD28" s="18">
        <v>105.98000335693359</v>
      </c>
      <c r="AE28" s="18">
        <v>109.04000091552734</v>
      </c>
      <c r="AF28" s="18">
        <v>109.04000091552734</v>
      </c>
      <c r="AG28" s="18">
        <v>100.94000244140625</v>
      </c>
      <c r="AH28" s="18">
        <v>104</v>
      </c>
      <c r="AJ28" s="18">
        <v>105.98000335693359</v>
      </c>
      <c r="AK28" s="18">
        <v>102.01999664306641</v>
      </c>
      <c r="AN28" s="18">
        <v>98.959999084472656</v>
      </c>
      <c r="AO28" s="18">
        <v>98.05999755859375</v>
      </c>
      <c r="AQ28" s="18">
        <v>105.08000183105469</v>
      </c>
      <c r="AR28" s="18">
        <v>111.01999664306641</v>
      </c>
      <c r="AS28" s="18">
        <v>102.91999816894531</v>
      </c>
      <c r="AT28" s="18">
        <v>102.01999664306641</v>
      </c>
      <c r="AU28" s="18">
        <v>100.94000244140625</v>
      </c>
      <c r="AV28" s="18">
        <v>100.94000244140625</v>
      </c>
    </row>
    <row r="29" spans="2:48" x14ac:dyDescent="0.25">
      <c r="B29" t="s">
        <v>924</v>
      </c>
      <c r="C29" s="51" t="s">
        <v>889</v>
      </c>
      <c r="D29" s="2" t="s">
        <v>715</v>
      </c>
      <c r="E29" s="38">
        <v>69.080001831054688</v>
      </c>
      <c r="F29" s="38">
        <v>-79.029998779296875</v>
      </c>
      <c r="G29" s="60">
        <v>31</v>
      </c>
      <c r="H29" s="18">
        <v>55.353553771972656</v>
      </c>
      <c r="I29" s="18">
        <v>46.400924682617188</v>
      </c>
      <c r="J29" s="3">
        <v>8.9526290893554688</v>
      </c>
      <c r="K29" s="67">
        <v>0.89558511972427368</v>
      </c>
      <c r="L29" s="60">
        <v>19.000000357627869</v>
      </c>
      <c r="M29" s="54"/>
      <c r="N29" s="56">
        <v>0.61290323734283447</v>
      </c>
      <c r="O29" s="56">
        <v>0.45161288976669312</v>
      </c>
      <c r="P29" s="56">
        <v>9.6774190664291382E-2</v>
      </c>
      <c r="R29" s="18">
        <v>62.419998168945313</v>
      </c>
      <c r="S29" s="18">
        <v>57.740001678466797</v>
      </c>
      <c r="T29" s="18">
        <v>60.080001831054688</v>
      </c>
      <c r="U29" s="18">
        <v>54.139999389648438</v>
      </c>
      <c r="V29" s="18">
        <v>60.619998931884766</v>
      </c>
      <c r="W29" s="18">
        <v>58.459999084472656</v>
      </c>
      <c r="X29" s="18">
        <v>65.660003662109375</v>
      </c>
      <c r="Y29" s="18">
        <v>59.360000610351563</v>
      </c>
      <c r="Z29" s="18">
        <v>64.400001525878906</v>
      </c>
      <c r="AA29" s="18">
        <v>59.180000305175781</v>
      </c>
      <c r="AB29" s="18">
        <v>58.459999084472656</v>
      </c>
      <c r="AC29" s="18">
        <v>60.439998626708984</v>
      </c>
      <c r="AD29" s="18">
        <v>63.680000305175781</v>
      </c>
      <c r="AE29" s="18">
        <v>59</v>
      </c>
      <c r="AF29" s="18">
        <v>53.959999084472656</v>
      </c>
      <c r="AG29" s="18">
        <v>58.279998779296875</v>
      </c>
      <c r="AH29" s="18">
        <v>54.5</v>
      </c>
      <c r="AI29" s="18">
        <v>54.5</v>
      </c>
      <c r="AJ29" s="18">
        <v>55.759998321533203</v>
      </c>
      <c r="AK29" s="18">
        <v>48.740001678466797</v>
      </c>
      <c r="AL29" s="18">
        <v>49.279998779296875</v>
      </c>
      <c r="AM29" s="18">
        <v>53.240001678466797</v>
      </c>
      <c r="AN29" s="18">
        <v>53.060001373291016</v>
      </c>
      <c r="AO29" s="18">
        <v>45.680000305175781</v>
      </c>
      <c r="AP29" s="18">
        <v>48.919998168945313</v>
      </c>
      <c r="AQ29" s="18">
        <v>46.040000915527344</v>
      </c>
      <c r="AR29" s="18">
        <v>53.240001678466797</v>
      </c>
      <c r="AS29" s="18">
        <v>55.220001220703125</v>
      </c>
      <c r="AT29" s="18">
        <v>49.639999389648438</v>
      </c>
      <c r="AU29" s="18">
        <v>44.959999084472656</v>
      </c>
      <c r="AV29" s="18">
        <v>47.299999237060547</v>
      </c>
    </row>
    <row r="30" spans="2:48" x14ac:dyDescent="0.25">
      <c r="B30" t="s">
        <v>738</v>
      </c>
      <c r="C30" s="51" t="s">
        <v>578</v>
      </c>
      <c r="D30" s="2" t="s">
        <v>709</v>
      </c>
      <c r="E30" s="38">
        <v>30.340000152587891</v>
      </c>
      <c r="F30" s="38">
        <v>-96.540000915527344</v>
      </c>
      <c r="G30" s="60">
        <v>31</v>
      </c>
      <c r="H30" s="18">
        <v>102.24063873291016</v>
      </c>
      <c r="I30" s="18">
        <v>96.170539855957031</v>
      </c>
      <c r="J30" s="3">
        <v>6.0700998306274414</v>
      </c>
      <c r="K30" s="67">
        <v>0.8583640456199646</v>
      </c>
      <c r="L30" s="60">
        <v>19.000000357627869</v>
      </c>
      <c r="M30" s="54"/>
      <c r="N30" s="56">
        <v>0.61290323734283447</v>
      </c>
      <c r="O30" s="56">
        <v>0.25806450843811035</v>
      </c>
      <c r="P30" s="56">
        <v>0</v>
      </c>
      <c r="R30" s="18">
        <v>102.91999816894531</v>
      </c>
      <c r="S30" s="18">
        <v>100.94000244140625</v>
      </c>
      <c r="T30" s="18">
        <v>95</v>
      </c>
      <c r="U30" s="18">
        <v>95</v>
      </c>
      <c r="V30" s="18">
        <v>98.959999084472656</v>
      </c>
      <c r="W30" s="18">
        <v>100.94000244140625</v>
      </c>
      <c r="X30" s="18">
        <v>102.01999664306641</v>
      </c>
      <c r="Y30" s="18">
        <v>102.01999664306641</v>
      </c>
      <c r="Z30" s="18">
        <v>102.01999664306641</v>
      </c>
      <c r="AA30" s="18">
        <v>102.91999816894531</v>
      </c>
      <c r="AB30" s="18">
        <v>104</v>
      </c>
      <c r="AC30" s="18">
        <v>105.98000335693359</v>
      </c>
      <c r="AD30" s="18">
        <v>104</v>
      </c>
      <c r="AE30" s="18">
        <v>105.08000183105469</v>
      </c>
      <c r="AF30" s="18">
        <v>102.91999816894531</v>
      </c>
      <c r="AG30" s="18">
        <v>102.91999816894531</v>
      </c>
      <c r="AH30" s="18">
        <v>104</v>
      </c>
      <c r="AI30" s="18">
        <v>102.91999816894531</v>
      </c>
      <c r="AJ30" s="18">
        <v>105.08000183105469</v>
      </c>
      <c r="AK30" s="18">
        <v>105.08000183105469</v>
      </c>
      <c r="AL30" s="18">
        <v>104</v>
      </c>
      <c r="AM30" s="18">
        <v>102.91999816894531</v>
      </c>
      <c r="AN30" s="18">
        <v>102.01999664306641</v>
      </c>
      <c r="AO30" s="18">
        <v>102.91999816894531</v>
      </c>
      <c r="AP30" s="18">
        <v>102.01999664306641</v>
      </c>
      <c r="AQ30" s="18">
        <v>104</v>
      </c>
      <c r="AR30" s="18">
        <v>102.91999816894531</v>
      </c>
      <c r="AS30" s="18">
        <v>100.04000091552734</v>
      </c>
      <c r="AT30" s="18">
        <v>98.959999084472656</v>
      </c>
      <c r="AU30" s="18">
        <v>102.01999664306641</v>
      </c>
      <c r="AV30" s="18">
        <v>102.91999816894531</v>
      </c>
    </row>
    <row r="31" spans="2:48" x14ac:dyDescent="0.25">
      <c r="B31" t="s">
        <v>737</v>
      </c>
      <c r="C31" s="51" t="s">
        <v>577</v>
      </c>
      <c r="D31" s="2" t="s">
        <v>709</v>
      </c>
      <c r="E31" s="38">
        <v>26.200000762939453</v>
      </c>
      <c r="F31" s="38">
        <v>-97.669998168945313</v>
      </c>
      <c r="G31" s="60">
        <v>29</v>
      </c>
      <c r="H31" s="18">
        <v>100.46827697753906</v>
      </c>
      <c r="I31" s="18">
        <v>95.610527038574219</v>
      </c>
      <c r="J31" s="3">
        <v>4.857750415802002</v>
      </c>
      <c r="K31" s="67">
        <v>0.90225523710250854</v>
      </c>
      <c r="L31" s="60">
        <v>18.999999821186066</v>
      </c>
      <c r="M31" s="54"/>
      <c r="N31" s="56">
        <v>0.65517240762710571</v>
      </c>
      <c r="O31" s="56">
        <v>0.4482758641242981</v>
      </c>
      <c r="P31" s="56">
        <v>0.10344827920198441</v>
      </c>
      <c r="R31" s="18">
        <v>100.04000091552734</v>
      </c>
      <c r="S31" s="18">
        <v>98.959999084472656</v>
      </c>
      <c r="T31" s="18">
        <v>96.980003356933594</v>
      </c>
      <c r="U31" s="18">
        <v>98.05999755859375</v>
      </c>
      <c r="V31" s="18">
        <v>100.04000091552734</v>
      </c>
      <c r="W31" s="18">
        <v>100.94000244140625</v>
      </c>
      <c r="Y31" s="18">
        <v>100.04000091552734</v>
      </c>
      <c r="Z31" s="18">
        <v>100.04000091552734</v>
      </c>
      <c r="AA31" s="18">
        <v>100.04000091552734</v>
      </c>
      <c r="AB31" s="18">
        <v>100.94000244140625</v>
      </c>
      <c r="AD31" s="18">
        <v>102.91999816894531</v>
      </c>
      <c r="AE31" s="18">
        <v>102.91999816894531</v>
      </c>
      <c r="AF31" s="18">
        <v>100.94000244140625</v>
      </c>
      <c r="AG31" s="18">
        <v>102.01999664306641</v>
      </c>
      <c r="AH31" s="18">
        <v>102.91999816894531</v>
      </c>
      <c r="AI31" s="18">
        <v>100.04000091552734</v>
      </c>
      <c r="AJ31" s="18">
        <v>100.94000244140625</v>
      </c>
      <c r="AK31" s="18">
        <v>100.04000091552734</v>
      </c>
      <c r="AL31" s="18">
        <v>100.04000091552734</v>
      </c>
      <c r="AM31" s="18">
        <v>100.04000091552734</v>
      </c>
      <c r="AN31" s="18">
        <v>98.959999084472656</v>
      </c>
      <c r="AO31" s="18">
        <v>100.04000091552734</v>
      </c>
      <c r="AP31" s="18">
        <v>100.94000244140625</v>
      </c>
      <c r="AQ31" s="18">
        <v>100.94000244140625</v>
      </c>
      <c r="AR31" s="18">
        <v>100.94000244140625</v>
      </c>
      <c r="AS31" s="18">
        <v>100.94000244140625</v>
      </c>
      <c r="AT31" s="18">
        <v>100.94000244140625</v>
      </c>
      <c r="AU31" s="18">
        <v>100.04000091552734</v>
      </c>
      <c r="AV31" s="18">
        <v>100.94000244140625</v>
      </c>
    </row>
    <row r="32" spans="2:48" x14ac:dyDescent="0.25">
      <c r="B32" t="s">
        <v>925</v>
      </c>
      <c r="C32" s="51" t="s">
        <v>885</v>
      </c>
      <c r="D32" s="2" t="s">
        <v>709</v>
      </c>
      <c r="E32" s="38">
        <v>30.590000152587891</v>
      </c>
      <c r="F32" s="38">
        <v>-104.48999786376953</v>
      </c>
      <c r="G32" s="60">
        <v>28</v>
      </c>
      <c r="H32" s="18">
        <v>97.725715637207031</v>
      </c>
      <c r="I32" s="18">
        <v>90.242088317871094</v>
      </c>
      <c r="J32" s="3">
        <v>7.4836249351501465</v>
      </c>
      <c r="K32" s="67">
        <v>0.89123815298080444</v>
      </c>
      <c r="L32" s="60">
        <v>18.999999284744263</v>
      </c>
      <c r="M32" s="54"/>
      <c r="N32" s="56">
        <v>0.67857140302658081</v>
      </c>
      <c r="O32" s="56">
        <v>0.3928571343421936</v>
      </c>
      <c r="P32" s="56">
        <v>0.1071428582072258</v>
      </c>
      <c r="R32" s="18">
        <v>98.05999755859375</v>
      </c>
      <c r="S32" s="18">
        <v>96.980003356933594</v>
      </c>
      <c r="T32" s="18">
        <v>98.959999084472656</v>
      </c>
      <c r="U32" s="18">
        <v>100.94000244140625</v>
      </c>
      <c r="V32" s="18">
        <v>98.05999755859375</v>
      </c>
      <c r="W32" s="18">
        <v>98.05999755859375</v>
      </c>
      <c r="X32" s="18">
        <v>100.04000091552734</v>
      </c>
      <c r="Y32" s="18">
        <v>98.05999755859375</v>
      </c>
      <c r="AA32" s="18">
        <v>100.94000244140625</v>
      </c>
      <c r="AB32" s="18">
        <v>98.05999755859375</v>
      </c>
      <c r="AC32" s="18">
        <v>100.04000091552734</v>
      </c>
      <c r="AD32" s="18">
        <v>100.04000091552734</v>
      </c>
      <c r="AF32" s="18">
        <v>91.94000244140625</v>
      </c>
      <c r="AG32" s="18">
        <v>96.080001831054688</v>
      </c>
      <c r="AH32" s="18">
        <v>96.980003356933594</v>
      </c>
      <c r="AI32" s="18">
        <v>100.94000244140625</v>
      </c>
      <c r="AJ32" s="18">
        <v>98.05999755859375</v>
      </c>
      <c r="AK32" s="18">
        <v>98.05999755859375</v>
      </c>
      <c r="AL32" s="18">
        <v>98.05999755859375</v>
      </c>
      <c r="AM32" s="18">
        <v>96.080001831054688</v>
      </c>
      <c r="AN32" s="18">
        <v>96.980003356933594</v>
      </c>
      <c r="AO32" s="18">
        <v>93.019996643066406</v>
      </c>
      <c r="AQ32" s="18">
        <v>100.04000091552734</v>
      </c>
      <c r="AR32" s="18">
        <v>102.91999816894531</v>
      </c>
      <c r="AS32" s="18">
        <v>91.94000244140625</v>
      </c>
      <c r="AT32" s="18">
        <v>96.080001831054688</v>
      </c>
      <c r="AU32" s="18">
        <v>96.980003356933594</v>
      </c>
      <c r="AV32" s="18">
        <v>93.919998168945313</v>
      </c>
    </row>
    <row r="33" spans="2:48" x14ac:dyDescent="0.25">
      <c r="B33" t="s">
        <v>739</v>
      </c>
      <c r="C33" s="51" t="s">
        <v>579</v>
      </c>
      <c r="D33" s="2" t="s">
        <v>710</v>
      </c>
      <c r="E33" s="38">
        <v>23.729999542236328</v>
      </c>
      <c r="F33" s="38">
        <v>-99.129997253417969</v>
      </c>
      <c r="G33" s="60">
        <v>21</v>
      </c>
      <c r="H33" s="18">
        <v>104.65143585205078</v>
      </c>
      <c r="I33" s="18">
        <v>96.856552124023438</v>
      </c>
      <c r="J33" s="3">
        <v>7.7948813438415527</v>
      </c>
      <c r="K33" s="67">
        <v>0.9539637565612793</v>
      </c>
      <c r="L33" s="60">
        <v>18.000000178813934</v>
      </c>
      <c r="M33" s="54"/>
      <c r="N33" s="56">
        <v>0.8571428656578064</v>
      </c>
      <c r="O33" s="56">
        <v>0.71428573131561279</v>
      </c>
      <c r="P33" s="56">
        <v>0.380952388048172</v>
      </c>
      <c r="R33" s="18">
        <v>103.27999877929688</v>
      </c>
      <c r="S33" s="18">
        <v>102.19999694824219</v>
      </c>
      <c r="T33" s="18">
        <v>101.48000335693359</v>
      </c>
      <c r="V33" s="18">
        <v>102.19999694824219</v>
      </c>
      <c r="X33" s="18">
        <v>102.91999816894531</v>
      </c>
      <c r="AE33" s="18">
        <v>105.80000305175781</v>
      </c>
      <c r="AF33" s="18">
        <v>104</v>
      </c>
      <c r="AG33" s="18">
        <v>105.80000305175781</v>
      </c>
      <c r="AH33" s="18">
        <v>107.59999847412109</v>
      </c>
      <c r="AI33" s="18">
        <v>107.59999847412109</v>
      </c>
      <c r="AJ33" s="18">
        <v>106.16000366210938</v>
      </c>
      <c r="AK33" s="18">
        <v>104</v>
      </c>
      <c r="AL33" s="18">
        <v>104.36000061035156</v>
      </c>
      <c r="AM33" s="18">
        <v>105.08000183105469</v>
      </c>
      <c r="AN33" s="18">
        <v>105.80000305175781</v>
      </c>
      <c r="AO33" s="18">
        <v>105.80000305175781</v>
      </c>
      <c r="AP33" s="18">
        <v>104</v>
      </c>
      <c r="AQ33" s="18">
        <v>104</v>
      </c>
      <c r="AS33" s="18">
        <v>105.80000305175781</v>
      </c>
      <c r="AT33" s="18">
        <v>104.72000122070313</v>
      </c>
      <c r="AV33" s="18">
        <v>105.08000183105469</v>
      </c>
    </row>
    <row r="34" spans="2:48" x14ac:dyDescent="0.25">
      <c r="B34" t="s">
        <v>741</v>
      </c>
      <c r="C34" s="51" t="s">
        <v>581</v>
      </c>
      <c r="D34" s="2" t="s">
        <v>709</v>
      </c>
      <c r="E34" s="38">
        <v>30.709999084472656</v>
      </c>
      <c r="F34" s="38">
        <v>-104.01999664306641</v>
      </c>
      <c r="G34" s="60">
        <v>24</v>
      </c>
      <c r="H34" s="18">
        <v>91.37750244140625</v>
      </c>
      <c r="I34" s="18">
        <v>81.875236511230469</v>
      </c>
      <c r="J34" s="3">
        <v>9.5022687911987305</v>
      </c>
      <c r="K34" s="67">
        <v>0.92167907953262329</v>
      </c>
      <c r="L34" s="60">
        <v>18</v>
      </c>
      <c r="M34" s="54"/>
      <c r="N34" s="56">
        <v>0.75</v>
      </c>
      <c r="O34" s="56">
        <v>0.54166668653488159</v>
      </c>
      <c r="P34" s="56">
        <v>0.2083333283662796</v>
      </c>
      <c r="R34" s="18">
        <v>91.040000915527344</v>
      </c>
      <c r="S34" s="18">
        <v>91.94000244140625</v>
      </c>
      <c r="T34" s="18">
        <v>96.980003356933594</v>
      </c>
      <c r="U34" s="18">
        <v>96.080001831054688</v>
      </c>
      <c r="V34" s="18">
        <v>89.05999755859375</v>
      </c>
      <c r="W34" s="18">
        <v>91.94000244140625</v>
      </c>
      <c r="X34" s="18">
        <v>91.94000244140625</v>
      </c>
      <c r="Y34" s="18">
        <v>93.019996643066406</v>
      </c>
      <c r="Z34" s="18">
        <v>93.019996643066406</v>
      </c>
      <c r="AA34" s="18">
        <v>96.080001831054688</v>
      </c>
      <c r="AB34" s="18">
        <v>89.959999084472656</v>
      </c>
      <c r="AC34" s="18">
        <v>95</v>
      </c>
      <c r="AD34" s="18">
        <v>91.94000244140625</v>
      </c>
      <c r="AE34" s="18">
        <v>91.040000915527344</v>
      </c>
      <c r="AF34" s="18">
        <v>87.080001831054688</v>
      </c>
      <c r="AG34" s="18">
        <v>91.040000915527344</v>
      </c>
      <c r="AH34" s="18">
        <v>86</v>
      </c>
      <c r="AI34" s="18">
        <v>87.980003356933594</v>
      </c>
      <c r="AJ34" s="18">
        <v>91.94000244140625</v>
      </c>
      <c r="AK34" s="18">
        <v>95</v>
      </c>
      <c r="AL34" s="18">
        <v>93.019996643066406</v>
      </c>
      <c r="AM34" s="18">
        <v>89.959999084472656</v>
      </c>
      <c r="AN34" s="18">
        <v>86</v>
      </c>
      <c r="AV34" s="18">
        <v>86</v>
      </c>
    </row>
    <row r="35" spans="2:48" x14ac:dyDescent="0.25">
      <c r="B35" t="s">
        <v>745</v>
      </c>
      <c r="C35" s="51" t="s">
        <v>585</v>
      </c>
      <c r="D35" s="2" t="s">
        <v>712</v>
      </c>
      <c r="E35" s="38">
        <v>38.970001220703125</v>
      </c>
      <c r="F35" s="38">
        <v>-112.33000183105469</v>
      </c>
      <c r="G35" s="60">
        <v>24</v>
      </c>
      <c r="H35" s="18">
        <v>97.30999755859375</v>
      </c>
      <c r="I35" s="18">
        <v>88.707771301269531</v>
      </c>
      <c r="J35" s="3">
        <v>8.6022233963012695</v>
      </c>
      <c r="K35" s="67">
        <v>0.90865111351013184</v>
      </c>
      <c r="L35" s="60">
        <v>18</v>
      </c>
      <c r="M35" s="54"/>
      <c r="N35" s="56">
        <v>0.75</v>
      </c>
      <c r="O35" s="56">
        <v>0.70833331346511841</v>
      </c>
      <c r="P35" s="56">
        <v>0.375</v>
      </c>
      <c r="R35" s="18">
        <v>93.919998168945313</v>
      </c>
      <c r="T35" s="18">
        <v>100.04000091552734</v>
      </c>
      <c r="U35" s="18">
        <v>98.959999084472656</v>
      </c>
      <c r="V35" s="18">
        <v>100.94000244140625</v>
      </c>
      <c r="W35" s="18">
        <v>102.01999664306641</v>
      </c>
      <c r="X35" s="18">
        <v>102.91999816894531</v>
      </c>
      <c r="Y35" s="18">
        <v>93.919998168945313</v>
      </c>
      <c r="Z35" s="18">
        <v>93.919998168945313</v>
      </c>
      <c r="AB35" s="18">
        <v>93.019996643066406</v>
      </c>
      <c r="AC35" s="18">
        <v>91.94000244140625</v>
      </c>
      <c r="AD35" s="18">
        <v>96.980003356933594</v>
      </c>
      <c r="AE35" s="18">
        <v>100.04000091552734</v>
      </c>
      <c r="AF35" s="18">
        <v>100.94000244140625</v>
      </c>
      <c r="AG35" s="18">
        <v>100.94000244140625</v>
      </c>
      <c r="AI35" s="18">
        <v>98.959999084472656</v>
      </c>
      <c r="AJ35" s="18">
        <v>96.980003356933594</v>
      </c>
      <c r="AK35" s="18">
        <v>100.04000091552734</v>
      </c>
      <c r="AL35" s="18">
        <v>100.94000244140625</v>
      </c>
      <c r="AM35" s="18">
        <v>96.980003356933594</v>
      </c>
      <c r="AO35" s="18">
        <v>93.919998168945313</v>
      </c>
      <c r="AP35" s="18">
        <v>95</v>
      </c>
      <c r="AQ35" s="18">
        <v>96.080001831054688</v>
      </c>
      <c r="AR35" s="18">
        <v>89.05999755859375</v>
      </c>
      <c r="AS35" s="18">
        <v>96.980003356933594</v>
      </c>
    </row>
    <row r="36" spans="2:48" x14ac:dyDescent="0.25">
      <c r="B36" t="s">
        <v>742</v>
      </c>
      <c r="C36" s="51" t="s">
        <v>582</v>
      </c>
      <c r="D36" s="2" t="s">
        <v>709</v>
      </c>
      <c r="E36" s="38">
        <v>30.379999160766602</v>
      </c>
      <c r="F36" s="38">
        <v>-103.66000366210938</v>
      </c>
      <c r="G36" s="60">
        <v>31</v>
      </c>
      <c r="H36" s="18">
        <v>96.294845581054688</v>
      </c>
      <c r="I36" s="18">
        <v>88.144020080566406</v>
      </c>
      <c r="J36" s="3">
        <v>8.1508235931396484</v>
      </c>
      <c r="K36" s="67">
        <v>0.87964463233947754</v>
      </c>
      <c r="L36" s="60">
        <v>17.999999463558197</v>
      </c>
      <c r="M36" s="54"/>
      <c r="N36" s="56">
        <v>0.58064514398574829</v>
      </c>
      <c r="O36" s="56">
        <v>0.5161290168762207</v>
      </c>
      <c r="P36" s="56">
        <v>6.4516127109527588E-2</v>
      </c>
      <c r="R36" s="18">
        <v>93.919998168945313</v>
      </c>
      <c r="S36" s="18">
        <v>98.05999755859375</v>
      </c>
      <c r="T36" s="18">
        <v>100.04000091552734</v>
      </c>
      <c r="U36" s="18">
        <v>100.94000244140625</v>
      </c>
      <c r="V36" s="18">
        <v>91.94000244140625</v>
      </c>
      <c r="W36" s="18">
        <v>98.05999755859375</v>
      </c>
      <c r="X36" s="18">
        <v>98.05999755859375</v>
      </c>
      <c r="Y36" s="18">
        <v>98.959999084472656</v>
      </c>
      <c r="Z36" s="18">
        <v>98.05999755859375</v>
      </c>
      <c r="AA36" s="18">
        <v>100.04000091552734</v>
      </c>
      <c r="AB36" s="18">
        <v>98.959999084472656</v>
      </c>
      <c r="AC36" s="18">
        <v>100.04000091552734</v>
      </c>
      <c r="AD36" s="18">
        <v>98.959999084472656</v>
      </c>
      <c r="AE36" s="18">
        <v>98.05999755859375</v>
      </c>
      <c r="AF36" s="18">
        <v>86</v>
      </c>
      <c r="AG36" s="18">
        <v>93.019996643066406</v>
      </c>
      <c r="AH36" s="18">
        <v>95</v>
      </c>
      <c r="AI36" s="18">
        <v>98.05999755859375</v>
      </c>
      <c r="AJ36" s="18">
        <v>100.04000091552734</v>
      </c>
      <c r="AK36" s="18">
        <v>98.05999755859375</v>
      </c>
      <c r="AL36" s="18">
        <v>93.919998168945313</v>
      </c>
      <c r="AM36" s="18">
        <v>93.919998168945313</v>
      </c>
      <c r="AN36" s="18">
        <v>93.019996643066406</v>
      </c>
      <c r="AO36" s="18">
        <v>93.019996643066406</v>
      </c>
      <c r="AP36" s="18">
        <v>93.919998168945313</v>
      </c>
      <c r="AQ36" s="18">
        <v>100.04000091552734</v>
      </c>
      <c r="AR36" s="18">
        <v>104</v>
      </c>
      <c r="AS36" s="18">
        <v>93.019996643066406</v>
      </c>
      <c r="AT36" s="18">
        <v>89.959999084472656</v>
      </c>
      <c r="AU36" s="18">
        <v>95</v>
      </c>
      <c r="AV36" s="18">
        <v>91.040000915527344</v>
      </c>
    </row>
    <row r="37" spans="2:48" x14ac:dyDescent="0.25">
      <c r="B37" t="s">
        <v>743</v>
      </c>
      <c r="C37" s="51" t="s">
        <v>583</v>
      </c>
      <c r="D37" s="2" t="s">
        <v>709</v>
      </c>
      <c r="E37" s="38">
        <v>33.200000762939453</v>
      </c>
      <c r="F37" s="38">
        <v>-101.37000274658203</v>
      </c>
      <c r="G37" s="60">
        <v>31</v>
      </c>
      <c r="H37" s="18">
        <v>101.12579345703125</v>
      </c>
      <c r="I37" s="18">
        <v>93.066993713378906</v>
      </c>
      <c r="J37" s="3">
        <v>8.0587987899780273</v>
      </c>
      <c r="K37" s="67">
        <v>0.84692370891571045</v>
      </c>
      <c r="L37" s="60">
        <v>17.999999463558197</v>
      </c>
      <c r="M37" s="54"/>
      <c r="N37" s="56">
        <v>0.58064514398574829</v>
      </c>
      <c r="O37" s="56">
        <v>0.32258063554763794</v>
      </c>
      <c r="P37" s="56">
        <v>0.12903225421905518</v>
      </c>
      <c r="R37" s="18">
        <v>102.01999664306641</v>
      </c>
      <c r="S37" s="18">
        <v>102.01999664306641</v>
      </c>
      <c r="T37" s="18">
        <v>104</v>
      </c>
      <c r="U37" s="18">
        <v>100.94000244140625</v>
      </c>
      <c r="V37" s="18">
        <v>95</v>
      </c>
      <c r="W37" s="18">
        <v>100.04000091552734</v>
      </c>
      <c r="X37" s="18">
        <v>102.01999664306641</v>
      </c>
      <c r="Y37" s="18">
        <v>105.08000183105469</v>
      </c>
      <c r="Z37" s="18">
        <v>102.91999816894531</v>
      </c>
      <c r="AA37" s="18">
        <v>102.91999816894531</v>
      </c>
      <c r="AB37" s="18">
        <v>102.91999816894531</v>
      </c>
      <c r="AC37" s="18">
        <v>104</v>
      </c>
      <c r="AD37" s="18">
        <v>105.98000335693359</v>
      </c>
      <c r="AE37" s="18">
        <v>98.05999755859375</v>
      </c>
      <c r="AF37" s="18">
        <v>98.959999084472656</v>
      </c>
      <c r="AG37" s="18">
        <v>100.04000091552734</v>
      </c>
      <c r="AH37" s="18">
        <v>105.08000183105469</v>
      </c>
      <c r="AI37" s="18">
        <v>105.98000335693359</v>
      </c>
      <c r="AJ37" s="18">
        <v>107.05999755859375</v>
      </c>
      <c r="AK37" s="18">
        <v>104</v>
      </c>
      <c r="AL37" s="18">
        <v>102.01999664306641</v>
      </c>
      <c r="AM37" s="18">
        <v>100.04000091552734</v>
      </c>
      <c r="AN37" s="18">
        <v>98.959999084472656</v>
      </c>
      <c r="AO37" s="18">
        <v>98.959999084472656</v>
      </c>
      <c r="AP37" s="18">
        <v>95</v>
      </c>
      <c r="AQ37" s="18">
        <v>107.95999908447266</v>
      </c>
      <c r="AR37" s="18">
        <v>111.01999664306641</v>
      </c>
      <c r="AS37" s="18">
        <v>84.919998168945313</v>
      </c>
      <c r="AT37" s="18">
        <v>87.980003356933594</v>
      </c>
      <c r="AU37" s="18">
        <v>98.959999084472656</v>
      </c>
      <c r="AV37" s="18">
        <v>100.04000091552734</v>
      </c>
    </row>
    <row r="38" spans="2:48" x14ac:dyDescent="0.25">
      <c r="B38" t="s">
        <v>744</v>
      </c>
      <c r="C38" s="51" t="s">
        <v>584</v>
      </c>
      <c r="D38" s="2" t="s">
        <v>709</v>
      </c>
      <c r="E38" s="38">
        <v>31.370000839233398</v>
      </c>
      <c r="F38" s="38">
        <v>-100.48999786376953</v>
      </c>
      <c r="G38" s="60">
        <v>31</v>
      </c>
      <c r="H38" s="18">
        <v>102.45547485351563</v>
      </c>
      <c r="I38" s="18">
        <v>94.968765258789063</v>
      </c>
      <c r="J38" s="3">
        <v>7.4867062568664551</v>
      </c>
      <c r="K38" s="67">
        <v>0.85737729072570801</v>
      </c>
      <c r="L38" s="60">
        <v>17.999999463558197</v>
      </c>
      <c r="M38" s="54"/>
      <c r="N38" s="56">
        <v>0.58064514398574829</v>
      </c>
      <c r="O38" s="56">
        <v>0.35483869910240173</v>
      </c>
      <c r="P38" s="56">
        <v>6.4516127109527588E-2</v>
      </c>
      <c r="R38" s="18">
        <v>102.01999664306641</v>
      </c>
      <c r="S38" s="18">
        <v>104</v>
      </c>
      <c r="T38" s="18">
        <v>105.08000183105469</v>
      </c>
      <c r="U38" s="18">
        <v>100.04000091552734</v>
      </c>
      <c r="V38" s="18">
        <v>100.94000244140625</v>
      </c>
      <c r="W38" s="18">
        <v>102.01999664306641</v>
      </c>
      <c r="X38" s="18">
        <v>104</v>
      </c>
      <c r="Y38" s="18">
        <v>104</v>
      </c>
      <c r="Z38" s="18">
        <v>104</v>
      </c>
      <c r="AA38" s="18">
        <v>105.08000183105469</v>
      </c>
      <c r="AB38" s="18">
        <v>105.08000183105469</v>
      </c>
      <c r="AC38" s="18">
        <v>105.98000335693359</v>
      </c>
      <c r="AD38" s="18">
        <v>107.05999755859375</v>
      </c>
      <c r="AE38" s="18">
        <v>100.94000244140625</v>
      </c>
      <c r="AF38" s="18">
        <v>102.91999816894531</v>
      </c>
      <c r="AG38" s="18">
        <v>105.98000335693359</v>
      </c>
      <c r="AH38" s="18">
        <v>105.98000335693359</v>
      </c>
      <c r="AI38" s="18">
        <v>107.05999755859375</v>
      </c>
      <c r="AJ38" s="18">
        <v>104</v>
      </c>
      <c r="AK38" s="18">
        <v>100.94000244140625</v>
      </c>
      <c r="AL38" s="18">
        <v>98.959999084472656</v>
      </c>
      <c r="AM38" s="18">
        <v>100.94000244140625</v>
      </c>
      <c r="AN38" s="18">
        <v>98.959999084472656</v>
      </c>
      <c r="AO38" s="18">
        <v>95</v>
      </c>
      <c r="AP38" s="18">
        <v>105.08000183105469</v>
      </c>
      <c r="AQ38" s="18">
        <v>109.04000091552734</v>
      </c>
      <c r="AR38" s="18">
        <v>96.080001831054688</v>
      </c>
      <c r="AS38" s="18">
        <v>91.94000244140625</v>
      </c>
      <c r="AT38" s="18">
        <v>102.01999664306641</v>
      </c>
      <c r="AU38" s="18">
        <v>102.01999664306641</v>
      </c>
      <c r="AV38" s="18">
        <v>98.959999084472656</v>
      </c>
    </row>
    <row r="39" spans="2:48" x14ac:dyDescent="0.25">
      <c r="B39" t="s">
        <v>740</v>
      </c>
      <c r="C39" s="51" t="s">
        <v>580</v>
      </c>
      <c r="D39" s="2" t="s">
        <v>711</v>
      </c>
      <c r="E39" s="38">
        <v>33.240001678466797</v>
      </c>
      <c r="F39" s="38">
        <v>-107.26999664306641</v>
      </c>
      <c r="G39" s="60">
        <v>31</v>
      </c>
      <c r="H39" s="18">
        <v>96.486457824707031</v>
      </c>
      <c r="I39" s="18">
        <v>89.891777038574219</v>
      </c>
      <c r="J39" s="3">
        <v>6.5946793556213379</v>
      </c>
      <c r="K39" s="67">
        <v>0.84402143955230713</v>
      </c>
      <c r="L39" s="60">
        <v>17.999999463558197</v>
      </c>
      <c r="M39" s="54"/>
      <c r="N39" s="56">
        <v>0.58064514398574829</v>
      </c>
      <c r="O39" s="56">
        <v>0.38709676265716553</v>
      </c>
      <c r="P39" s="56">
        <v>0.16129031777381897</v>
      </c>
      <c r="R39" s="18">
        <v>98.05999755859375</v>
      </c>
      <c r="S39" s="18">
        <v>98.959999084472656</v>
      </c>
      <c r="T39" s="18">
        <v>100.04000091552734</v>
      </c>
      <c r="U39" s="18">
        <v>93.919998168945313</v>
      </c>
      <c r="V39" s="18">
        <v>96.980003356933594</v>
      </c>
      <c r="W39" s="18">
        <v>87.080001831054688</v>
      </c>
      <c r="X39" s="18">
        <v>96.980003356933594</v>
      </c>
      <c r="Y39" s="18">
        <v>96.980003356933594</v>
      </c>
      <c r="Z39" s="18">
        <v>93.919998168945313</v>
      </c>
      <c r="AA39" s="18">
        <v>89.05999755859375</v>
      </c>
      <c r="AB39" s="18">
        <v>89.959999084472656</v>
      </c>
      <c r="AC39" s="18">
        <v>95</v>
      </c>
      <c r="AD39" s="18">
        <v>98.959999084472656</v>
      </c>
      <c r="AE39" s="18">
        <v>96.980003356933594</v>
      </c>
      <c r="AF39" s="18">
        <v>93.019996643066406</v>
      </c>
      <c r="AG39" s="18">
        <v>98.959999084472656</v>
      </c>
      <c r="AH39" s="18">
        <v>100.04000091552734</v>
      </c>
      <c r="AI39" s="18">
        <v>98.05999755859375</v>
      </c>
      <c r="AJ39" s="18">
        <v>98.05999755859375</v>
      </c>
      <c r="AK39" s="18">
        <v>100.04000091552734</v>
      </c>
      <c r="AL39" s="18">
        <v>95</v>
      </c>
      <c r="AM39" s="18">
        <v>93.919998168945313</v>
      </c>
      <c r="AN39" s="18">
        <v>96.080001831054688</v>
      </c>
      <c r="AO39" s="18">
        <v>96.980003356933594</v>
      </c>
      <c r="AP39" s="18">
        <v>100.94000244140625</v>
      </c>
      <c r="AQ39" s="18">
        <v>104</v>
      </c>
      <c r="AR39" s="18">
        <v>100.04000091552734</v>
      </c>
      <c r="AS39" s="18">
        <v>96.080001831054688</v>
      </c>
      <c r="AT39" s="18">
        <v>96.080001831054688</v>
      </c>
      <c r="AU39" s="18">
        <v>96.980003356933594</v>
      </c>
      <c r="AV39" s="18">
        <v>93.919998168945313</v>
      </c>
    </row>
    <row r="40" spans="2:48" x14ac:dyDescent="0.25">
      <c r="B40" t="s">
        <v>746</v>
      </c>
      <c r="C40" s="51" t="s">
        <v>586</v>
      </c>
      <c r="D40" s="2" t="s">
        <v>713</v>
      </c>
      <c r="E40" s="38">
        <v>31.479999542236328</v>
      </c>
      <c r="F40" s="38">
        <v>-111.54000091552734</v>
      </c>
      <c r="G40" s="60">
        <v>29</v>
      </c>
      <c r="H40" s="18">
        <v>99.766899108886719</v>
      </c>
      <c r="I40" s="18">
        <v>92.141555786132813</v>
      </c>
      <c r="J40" s="3">
        <v>7.6253366470336914</v>
      </c>
      <c r="K40" s="67">
        <v>0.81100326776504517</v>
      </c>
      <c r="L40" s="60">
        <v>17.000000476837158</v>
      </c>
      <c r="M40" s="54"/>
      <c r="N40" s="56">
        <v>0.58620691299438477</v>
      </c>
      <c r="O40" s="56">
        <v>0.41379311680793762</v>
      </c>
      <c r="P40" s="56">
        <v>0.34482759237289429</v>
      </c>
      <c r="R40" s="18">
        <v>98.05999755859375</v>
      </c>
      <c r="S40" s="18">
        <v>100.94000244140625</v>
      </c>
      <c r="T40" s="18">
        <v>102.91999816894531</v>
      </c>
      <c r="U40" s="18">
        <v>104</v>
      </c>
      <c r="V40" s="18">
        <v>105.98000335693359</v>
      </c>
      <c r="W40" s="18">
        <v>105.98000335693359</v>
      </c>
      <c r="Z40" s="18">
        <v>105.98000335693359</v>
      </c>
      <c r="AA40" s="18">
        <v>87.980003356933594</v>
      </c>
      <c r="AB40" s="18">
        <v>91.94000244140625</v>
      </c>
      <c r="AC40" s="18">
        <v>96.080001831054688</v>
      </c>
      <c r="AD40" s="18">
        <v>100.04000091552734</v>
      </c>
      <c r="AE40" s="18">
        <v>105.08000183105469</v>
      </c>
      <c r="AF40" s="18">
        <v>107.05999755859375</v>
      </c>
      <c r="AG40" s="18">
        <v>107.05999755859375</v>
      </c>
      <c r="AH40" s="18">
        <v>93.019996643066406</v>
      </c>
      <c r="AI40" s="18">
        <v>98.959999084472656</v>
      </c>
      <c r="AJ40" s="18">
        <v>100.04000091552734</v>
      </c>
      <c r="AK40" s="18">
        <v>105.08000183105469</v>
      </c>
      <c r="AL40" s="18">
        <v>107.05999755859375</v>
      </c>
      <c r="AM40" s="18">
        <v>107.05999755859375</v>
      </c>
      <c r="AN40" s="18">
        <v>95</v>
      </c>
      <c r="AO40" s="18">
        <v>87.980003356933594</v>
      </c>
      <c r="AP40" s="18">
        <v>93.019996643066406</v>
      </c>
      <c r="AQ40" s="18">
        <v>98.959999084472656</v>
      </c>
      <c r="AR40" s="18">
        <v>104</v>
      </c>
      <c r="AS40" s="18">
        <v>96.080001831054688</v>
      </c>
      <c r="AT40" s="18">
        <v>93.919998168945313</v>
      </c>
      <c r="AU40" s="18">
        <v>96.980003356933594</v>
      </c>
      <c r="AV40" s="18">
        <v>96.980003356933594</v>
      </c>
    </row>
    <row r="41" spans="2:48" x14ac:dyDescent="0.25">
      <c r="B41" t="s">
        <v>755</v>
      </c>
      <c r="C41" s="51" t="s">
        <v>595</v>
      </c>
      <c r="D41" s="2" t="s">
        <v>715</v>
      </c>
      <c r="E41" s="38">
        <v>68.650001525878906</v>
      </c>
      <c r="F41" s="38">
        <v>-71.169998168945313</v>
      </c>
      <c r="G41" s="60">
        <v>31</v>
      </c>
      <c r="H41" s="18">
        <v>53.344520568847656</v>
      </c>
      <c r="I41" s="18">
        <v>44.204113006591797</v>
      </c>
      <c r="J41" s="3">
        <v>9.1404085159301758</v>
      </c>
      <c r="K41" s="67">
        <v>0.87540477514266968</v>
      </c>
      <c r="L41" s="60">
        <v>17.000000417232513</v>
      </c>
      <c r="M41" s="54"/>
      <c r="N41" s="56">
        <v>0.54838711023330688</v>
      </c>
      <c r="O41" s="56">
        <v>0.22580644488334656</v>
      </c>
      <c r="P41" s="56">
        <v>0</v>
      </c>
      <c r="R41" s="18">
        <v>63.860000610351563</v>
      </c>
      <c r="S41" s="18">
        <v>56.659999847412109</v>
      </c>
      <c r="T41" s="18">
        <v>61.159999847412109</v>
      </c>
      <c r="U41" s="18">
        <v>54.860000610351563</v>
      </c>
      <c r="V41" s="18">
        <v>61.159999847412109</v>
      </c>
      <c r="W41" s="18">
        <v>57.919998168945313</v>
      </c>
      <c r="X41" s="18">
        <v>52.700000762939453</v>
      </c>
      <c r="Y41" s="18">
        <v>56.299999237060547</v>
      </c>
      <c r="Z41" s="18">
        <v>57.380001068115234</v>
      </c>
      <c r="AA41" s="18">
        <v>53.779998779296875</v>
      </c>
      <c r="AB41" s="18">
        <v>52.520000457763672</v>
      </c>
      <c r="AC41" s="18">
        <v>55.939998626708984</v>
      </c>
      <c r="AD41" s="18">
        <v>55.759998321533203</v>
      </c>
      <c r="AE41" s="18">
        <v>59.540000915527344</v>
      </c>
      <c r="AF41" s="18">
        <v>58.459999084472656</v>
      </c>
      <c r="AG41" s="18">
        <v>50.180000305175781</v>
      </c>
      <c r="AH41" s="18">
        <v>48.200000762939453</v>
      </c>
      <c r="AI41" s="18">
        <v>51.799999237060547</v>
      </c>
      <c r="AJ41" s="18">
        <v>55.220001220703125</v>
      </c>
      <c r="AK41" s="18">
        <v>55.040000915527344</v>
      </c>
      <c r="AL41" s="18">
        <v>48.919998168945313</v>
      </c>
      <c r="AM41" s="18">
        <v>52.159999847412109</v>
      </c>
      <c r="AN41" s="18">
        <v>53.599998474121094</v>
      </c>
      <c r="AO41" s="18">
        <v>44.419998168945313</v>
      </c>
      <c r="AP41" s="18">
        <v>46.580001831054688</v>
      </c>
      <c r="AQ41" s="18">
        <v>42.979999542236328</v>
      </c>
      <c r="AR41" s="18">
        <v>50.900001525878906</v>
      </c>
      <c r="AS41" s="18">
        <v>51.979999542236328</v>
      </c>
      <c r="AT41" s="18">
        <v>52.880001068115234</v>
      </c>
      <c r="AU41" s="18">
        <v>43.520000457763672</v>
      </c>
      <c r="AV41" s="18">
        <v>47.299999237060547</v>
      </c>
    </row>
    <row r="42" spans="2:48" x14ac:dyDescent="0.25">
      <c r="B42" t="s">
        <v>749</v>
      </c>
      <c r="C42" s="51" t="s">
        <v>589</v>
      </c>
      <c r="D42" s="2" t="s">
        <v>709</v>
      </c>
      <c r="E42" s="38">
        <v>34.590000152587891</v>
      </c>
      <c r="F42" s="38">
        <v>-102.30999755859375</v>
      </c>
      <c r="G42" s="60">
        <v>31</v>
      </c>
      <c r="H42" s="18">
        <v>96.579360961914063</v>
      </c>
      <c r="I42" s="18">
        <v>89.010749816894531</v>
      </c>
      <c r="J42" s="3">
        <v>7.5686116218566895</v>
      </c>
      <c r="K42" s="67">
        <v>0.82144725322723389</v>
      </c>
      <c r="L42" s="60">
        <v>17.000000417232513</v>
      </c>
      <c r="M42" s="54"/>
      <c r="N42" s="56">
        <v>0.54838711023330688</v>
      </c>
      <c r="O42" s="56">
        <v>0.22580644488334656</v>
      </c>
      <c r="P42" s="56">
        <v>0.12903225421905518</v>
      </c>
      <c r="R42" s="18">
        <v>96.980003356933594</v>
      </c>
      <c r="S42" s="18">
        <v>98.959999084472656</v>
      </c>
      <c r="T42" s="18">
        <v>98.959999084472656</v>
      </c>
      <c r="U42" s="18">
        <v>93.019996643066406</v>
      </c>
      <c r="V42" s="18">
        <v>93.919998168945313</v>
      </c>
      <c r="W42" s="18">
        <v>96.980003356933594</v>
      </c>
      <c r="X42" s="18">
        <v>98.959999084472656</v>
      </c>
      <c r="Y42" s="18">
        <v>100.94000244140625</v>
      </c>
      <c r="Z42" s="18">
        <v>98.959999084472656</v>
      </c>
      <c r="AA42" s="18">
        <v>98.05999755859375</v>
      </c>
      <c r="AB42" s="18">
        <v>98.05999755859375</v>
      </c>
      <c r="AC42" s="18">
        <v>98.959999084472656</v>
      </c>
      <c r="AD42" s="18">
        <v>98.05999755859375</v>
      </c>
      <c r="AE42" s="18">
        <v>93.919998168945313</v>
      </c>
      <c r="AF42" s="18">
        <v>93.019996643066406</v>
      </c>
      <c r="AG42" s="18">
        <v>98.05999755859375</v>
      </c>
      <c r="AH42" s="18">
        <v>102.01999664306641</v>
      </c>
      <c r="AI42" s="18">
        <v>104</v>
      </c>
      <c r="AJ42" s="18">
        <v>104</v>
      </c>
      <c r="AK42" s="18">
        <v>102.01999664306641</v>
      </c>
      <c r="AL42" s="18">
        <v>96.080001831054688</v>
      </c>
      <c r="AM42" s="18">
        <v>96.980003356933594</v>
      </c>
      <c r="AN42" s="18">
        <v>91.94000244140625</v>
      </c>
      <c r="AO42" s="18">
        <v>93.019996643066406</v>
      </c>
      <c r="AP42" s="18">
        <v>91.040000915527344</v>
      </c>
      <c r="AQ42" s="18">
        <v>100.04000091552734</v>
      </c>
      <c r="AR42" s="18">
        <v>102.91999816894531</v>
      </c>
      <c r="AS42" s="18">
        <v>78.080001831054688</v>
      </c>
      <c r="AT42" s="18">
        <v>84.919998168945313</v>
      </c>
      <c r="AU42" s="18">
        <v>95</v>
      </c>
      <c r="AV42" s="18">
        <v>96.080001831054688</v>
      </c>
    </row>
    <row r="43" spans="2:48" x14ac:dyDescent="0.25">
      <c r="B43" t="s">
        <v>750</v>
      </c>
      <c r="C43" s="51" t="s">
        <v>590</v>
      </c>
      <c r="D43" s="2" t="s">
        <v>709</v>
      </c>
      <c r="E43" s="38">
        <v>34.180000305175781</v>
      </c>
      <c r="F43" s="38">
        <v>-102.13999938964844</v>
      </c>
      <c r="G43" s="60">
        <v>31</v>
      </c>
      <c r="H43" s="18">
        <v>95.220649719238281</v>
      </c>
      <c r="I43" s="18">
        <v>88.15716552734375</v>
      </c>
      <c r="J43" s="3">
        <v>7.0634846687316895</v>
      </c>
      <c r="K43" s="67">
        <v>0.81172776222229004</v>
      </c>
      <c r="L43" s="60">
        <v>17.000000417232513</v>
      </c>
      <c r="M43" s="54"/>
      <c r="N43" s="56">
        <v>0.54838711023330688</v>
      </c>
      <c r="O43" s="56">
        <v>0.35483869910240173</v>
      </c>
      <c r="P43" s="56">
        <v>0.19354838132858276</v>
      </c>
      <c r="R43" s="18">
        <v>95</v>
      </c>
      <c r="S43" s="18">
        <v>96.980003356933594</v>
      </c>
      <c r="T43" s="18">
        <v>98.959999084472656</v>
      </c>
      <c r="U43" s="18">
        <v>91.94000244140625</v>
      </c>
      <c r="V43" s="18">
        <v>91.94000244140625</v>
      </c>
      <c r="W43" s="18">
        <v>93.019996643066406</v>
      </c>
      <c r="X43" s="18">
        <v>95</v>
      </c>
      <c r="Y43" s="18">
        <v>98.05999755859375</v>
      </c>
      <c r="Z43" s="18">
        <v>96.980003356933594</v>
      </c>
      <c r="AA43" s="18">
        <v>96.080001831054688</v>
      </c>
      <c r="AB43" s="18">
        <v>96.980003356933594</v>
      </c>
      <c r="AC43" s="18">
        <v>98.05999755859375</v>
      </c>
      <c r="AD43" s="18">
        <v>98.959999084472656</v>
      </c>
      <c r="AE43" s="18">
        <v>91.040000915527344</v>
      </c>
      <c r="AF43" s="18">
        <v>91.040000915527344</v>
      </c>
      <c r="AG43" s="18">
        <v>96.980003356933594</v>
      </c>
      <c r="AH43" s="18">
        <v>100.94000244140625</v>
      </c>
      <c r="AI43" s="18">
        <v>102.01999664306641</v>
      </c>
      <c r="AJ43" s="18">
        <v>102.91999816894531</v>
      </c>
      <c r="AK43" s="18">
        <v>100.94000244140625</v>
      </c>
      <c r="AL43" s="18">
        <v>95</v>
      </c>
      <c r="AM43" s="18">
        <v>93.919998168945313</v>
      </c>
      <c r="AN43" s="18">
        <v>89.959999084472656</v>
      </c>
      <c r="AO43" s="18">
        <v>91.94000244140625</v>
      </c>
      <c r="AP43" s="18">
        <v>89.959999084472656</v>
      </c>
      <c r="AQ43" s="18">
        <v>100.04000091552734</v>
      </c>
      <c r="AR43" s="18">
        <v>104</v>
      </c>
      <c r="AS43" s="18">
        <v>78.080001831054688</v>
      </c>
      <c r="AT43" s="18">
        <v>84.019996643066406</v>
      </c>
      <c r="AU43" s="18">
        <v>95</v>
      </c>
      <c r="AV43" s="18">
        <v>96.080001831054688</v>
      </c>
    </row>
    <row r="44" spans="2:48" x14ac:dyDescent="0.25">
      <c r="B44" t="s">
        <v>751</v>
      </c>
      <c r="C44" s="51" t="s">
        <v>591</v>
      </c>
      <c r="D44" s="2" t="s">
        <v>709</v>
      </c>
      <c r="E44" s="38">
        <v>32.409999847412109</v>
      </c>
      <c r="F44" s="38">
        <v>-99.680000305175781</v>
      </c>
      <c r="G44" s="60">
        <v>31</v>
      </c>
      <c r="H44" s="18">
        <v>100.48709869384766</v>
      </c>
      <c r="I44" s="18">
        <v>93.937088012695313</v>
      </c>
      <c r="J44" s="3">
        <v>6.5500092506408691</v>
      </c>
      <c r="K44" s="67">
        <v>0.80607104301452637</v>
      </c>
      <c r="L44" s="60">
        <v>17.000000417232513</v>
      </c>
      <c r="M44" s="54"/>
      <c r="N44" s="56">
        <v>0.54838711023330688</v>
      </c>
      <c r="O44" s="56">
        <v>0.29032257199287415</v>
      </c>
      <c r="P44" s="56">
        <v>9.6774190664291382E-2</v>
      </c>
      <c r="R44" s="18">
        <v>100.94000244140625</v>
      </c>
      <c r="S44" s="18">
        <v>100.04000091552734</v>
      </c>
      <c r="T44" s="18">
        <v>98.05999755859375</v>
      </c>
      <c r="U44" s="18">
        <v>96.980003356933594</v>
      </c>
      <c r="V44" s="18">
        <v>100.04000091552734</v>
      </c>
      <c r="W44" s="18">
        <v>102.91999816894531</v>
      </c>
      <c r="X44" s="18">
        <v>102.91999816894531</v>
      </c>
      <c r="Y44" s="18">
        <v>102.01999664306641</v>
      </c>
      <c r="Z44" s="18">
        <v>102.91999816894531</v>
      </c>
      <c r="AA44" s="18">
        <v>102.01999664306641</v>
      </c>
      <c r="AB44" s="18">
        <v>104</v>
      </c>
      <c r="AC44" s="18">
        <v>105.08000183105469</v>
      </c>
      <c r="AD44" s="18">
        <v>104</v>
      </c>
      <c r="AE44" s="18">
        <v>96.980003356933594</v>
      </c>
      <c r="AF44" s="18">
        <v>100.04000091552734</v>
      </c>
      <c r="AG44" s="18">
        <v>105.08000183105469</v>
      </c>
      <c r="AH44" s="18">
        <v>105.98000335693359</v>
      </c>
      <c r="AI44" s="18">
        <v>105.98000335693359</v>
      </c>
      <c r="AJ44" s="18">
        <v>102.01999664306641</v>
      </c>
      <c r="AK44" s="18">
        <v>100.94000244140625</v>
      </c>
      <c r="AL44" s="18">
        <v>100.04000091552734</v>
      </c>
      <c r="AM44" s="18">
        <v>98.05999755859375</v>
      </c>
      <c r="AN44" s="18">
        <v>95</v>
      </c>
      <c r="AO44" s="18">
        <v>93.019996643066406</v>
      </c>
      <c r="AP44" s="18">
        <v>102.91999816894531</v>
      </c>
      <c r="AQ44" s="18">
        <v>109.04000091552734</v>
      </c>
      <c r="AR44" s="18">
        <v>89.05999755859375</v>
      </c>
      <c r="AS44" s="18">
        <v>91.040000915527344</v>
      </c>
      <c r="AT44" s="18">
        <v>100.94000244140625</v>
      </c>
      <c r="AU44" s="18">
        <v>100.94000244140625</v>
      </c>
      <c r="AV44" s="18">
        <v>96.080001831054688</v>
      </c>
    </row>
    <row r="45" spans="2:48" x14ac:dyDescent="0.25">
      <c r="B45" t="s">
        <v>747</v>
      </c>
      <c r="C45" s="51" t="s">
        <v>587</v>
      </c>
      <c r="D45" s="2" t="s">
        <v>714</v>
      </c>
      <c r="E45" s="38">
        <v>40.810001373291016</v>
      </c>
      <c r="F45" s="38">
        <v>-124.16000366210938</v>
      </c>
      <c r="G45" s="60">
        <v>31</v>
      </c>
      <c r="H45" s="18">
        <v>68.766448974609375</v>
      </c>
      <c r="I45" s="18">
        <v>63.391994476318359</v>
      </c>
      <c r="J45" s="3">
        <v>5.3744564056396484</v>
      </c>
      <c r="K45" s="67">
        <v>0.85115468502044678</v>
      </c>
      <c r="L45" s="60">
        <v>17.000000417232513</v>
      </c>
      <c r="M45" s="54"/>
      <c r="N45" s="56">
        <v>0.54838711023330688</v>
      </c>
      <c r="O45" s="56">
        <v>0.29032257199287415</v>
      </c>
      <c r="P45" s="56">
        <v>3.2258063554763794E-2</v>
      </c>
      <c r="R45" s="18">
        <v>69.080001831054688</v>
      </c>
      <c r="S45" s="18">
        <v>69.980003356933594</v>
      </c>
      <c r="T45" s="18">
        <v>69.080001831054688</v>
      </c>
      <c r="U45" s="18">
        <v>64.94000244140625</v>
      </c>
      <c r="V45" s="18">
        <v>66.919998168945313</v>
      </c>
      <c r="W45" s="18">
        <v>64.94000244140625</v>
      </c>
      <c r="X45" s="18">
        <v>64.040000915527344</v>
      </c>
      <c r="Y45" s="18">
        <v>71.05999755859375</v>
      </c>
      <c r="Z45" s="18">
        <v>71.05999755859375</v>
      </c>
      <c r="AA45" s="18">
        <v>69.080001831054688</v>
      </c>
      <c r="AB45" s="18">
        <v>69.080001831054688</v>
      </c>
      <c r="AC45" s="18">
        <v>71.05999755859375</v>
      </c>
      <c r="AD45" s="18">
        <v>71.05999755859375</v>
      </c>
      <c r="AE45" s="18">
        <v>69.080001831054688</v>
      </c>
      <c r="AF45" s="18">
        <v>69.080001831054688</v>
      </c>
      <c r="AG45" s="18">
        <v>66.919998168945313</v>
      </c>
      <c r="AH45" s="18">
        <v>66.019996643066406</v>
      </c>
      <c r="AI45" s="18">
        <v>62.959999084472656</v>
      </c>
      <c r="AJ45" s="18">
        <v>66.919998168945313</v>
      </c>
      <c r="AK45" s="18">
        <v>69.980003356933594</v>
      </c>
      <c r="AL45" s="18">
        <v>78.080001831054688</v>
      </c>
      <c r="AM45" s="18">
        <v>64.94000244140625</v>
      </c>
      <c r="AN45" s="18">
        <v>68</v>
      </c>
      <c r="AO45" s="18">
        <v>69.080001831054688</v>
      </c>
      <c r="AP45" s="18">
        <v>66.019996643066406</v>
      </c>
      <c r="AQ45" s="18">
        <v>71.05999755859375</v>
      </c>
      <c r="AR45" s="18">
        <v>66.019996643066406</v>
      </c>
      <c r="AS45" s="18">
        <v>69.080001831054688</v>
      </c>
      <c r="AT45" s="18">
        <v>73.040000915527344</v>
      </c>
      <c r="AU45" s="18">
        <v>71.05999755859375</v>
      </c>
      <c r="AV45" s="18">
        <v>73.040000915527344</v>
      </c>
    </row>
    <row r="46" spans="2:48" x14ac:dyDescent="0.25">
      <c r="B46" t="s">
        <v>926</v>
      </c>
      <c r="C46" s="51" t="s">
        <v>884</v>
      </c>
      <c r="D46" s="2" t="s">
        <v>710</v>
      </c>
      <c r="E46" s="38">
        <v>16.25</v>
      </c>
      <c r="F46" s="38">
        <v>-92.129997253417969</v>
      </c>
      <c r="G46" s="60">
        <v>25</v>
      </c>
      <c r="H46" s="18">
        <v>82.925605773925781</v>
      </c>
      <c r="I46" s="18">
        <v>77.960380554199219</v>
      </c>
      <c r="J46" s="3">
        <v>4.9652247428894043</v>
      </c>
      <c r="K46" s="67">
        <v>0.9192357063293457</v>
      </c>
      <c r="L46" s="60">
        <v>17.000000178813934</v>
      </c>
      <c r="M46" s="54"/>
      <c r="N46" s="56">
        <v>0.68000000715255737</v>
      </c>
      <c r="O46" s="56">
        <v>0.40000000596046448</v>
      </c>
      <c r="P46" s="56">
        <v>0</v>
      </c>
      <c r="S46" s="18">
        <v>83.839996337890625</v>
      </c>
      <c r="T46" s="18">
        <v>83.480003356933594</v>
      </c>
      <c r="U46" s="18">
        <v>81.139999389648438</v>
      </c>
      <c r="V46" s="18">
        <v>82.400001525878906</v>
      </c>
      <c r="W46" s="18">
        <v>83.660003662109375</v>
      </c>
      <c r="X46" s="18">
        <v>82.580001831054688</v>
      </c>
      <c r="Y46" s="18">
        <v>83.839996337890625</v>
      </c>
      <c r="Z46" s="18">
        <v>82.040000915527344</v>
      </c>
      <c r="AA46" s="18">
        <v>82.400001525878906</v>
      </c>
      <c r="AB46" s="18">
        <v>80.959999084472656</v>
      </c>
      <c r="AC46" s="18">
        <v>81.5</v>
      </c>
      <c r="AE46" s="18">
        <v>82.760002136230469</v>
      </c>
      <c r="AG46" s="18">
        <v>82.220001220703125</v>
      </c>
      <c r="AK46" s="18">
        <v>81.5</v>
      </c>
      <c r="AL46" s="18">
        <v>80.779998779296875</v>
      </c>
      <c r="AM46" s="18">
        <v>80.239997863769531</v>
      </c>
      <c r="AN46" s="18">
        <v>82.760002136230469</v>
      </c>
      <c r="AO46" s="18">
        <v>86</v>
      </c>
      <c r="AP46" s="18">
        <v>86.180000305175781</v>
      </c>
      <c r="AQ46" s="18">
        <v>85.099998474121094</v>
      </c>
      <c r="AR46" s="18">
        <v>85.819999694824219</v>
      </c>
      <c r="AS46" s="18">
        <v>84.919998168945313</v>
      </c>
      <c r="AT46" s="18">
        <v>81.860000610351563</v>
      </c>
      <c r="AU46" s="18">
        <v>81.319999694824219</v>
      </c>
      <c r="AV46" s="18">
        <v>83.839996337890625</v>
      </c>
    </row>
    <row r="47" spans="2:48" x14ac:dyDescent="0.25">
      <c r="B47" t="s">
        <v>927</v>
      </c>
      <c r="C47" s="51" t="s">
        <v>882</v>
      </c>
      <c r="D47" s="2" t="s">
        <v>710</v>
      </c>
      <c r="E47" s="38">
        <v>21.930000305175781</v>
      </c>
      <c r="F47" s="38">
        <v>-99.980003356933594</v>
      </c>
      <c r="G47" s="60">
        <v>23</v>
      </c>
      <c r="H47" s="18">
        <v>98.905227661132813</v>
      </c>
      <c r="I47" s="18">
        <v>90.728126525878906</v>
      </c>
      <c r="J47" s="3">
        <v>8.1771078109741211</v>
      </c>
      <c r="K47" s="67">
        <v>0.94341009855270386</v>
      </c>
      <c r="L47" s="60">
        <v>17.000000059604645</v>
      </c>
      <c r="M47" s="54"/>
      <c r="N47" s="56">
        <v>0.73913043737411499</v>
      </c>
      <c r="O47" s="56">
        <v>0.65217393636703491</v>
      </c>
      <c r="P47" s="56">
        <v>0.30434781312942505</v>
      </c>
      <c r="R47" s="18">
        <v>97.519996643066406</v>
      </c>
      <c r="S47" s="18">
        <v>99.860000610351563</v>
      </c>
      <c r="T47" s="18">
        <v>99.680000305175781</v>
      </c>
      <c r="U47" s="18">
        <v>97.699996948242188</v>
      </c>
      <c r="V47" s="18">
        <v>98.599998474121094</v>
      </c>
      <c r="W47" s="18">
        <v>102.91999816894531</v>
      </c>
      <c r="X47" s="18">
        <v>101.12000274658203</v>
      </c>
      <c r="Y47" s="18">
        <v>100.22000122070313</v>
      </c>
      <c r="Z47" s="18">
        <v>99.319999694824219</v>
      </c>
      <c r="AA47" s="18">
        <v>100.22000122070313</v>
      </c>
      <c r="AE47" s="18">
        <v>99.680000305175781</v>
      </c>
      <c r="AH47" s="18">
        <v>102.19999694824219</v>
      </c>
      <c r="AI47" s="18">
        <v>104</v>
      </c>
      <c r="AJ47" s="18">
        <v>99.5</v>
      </c>
      <c r="AK47" s="18">
        <v>95.540000915527344</v>
      </c>
      <c r="AN47" s="18">
        <v>100.22000122070313</v>
      </c>
      <c r="AO47" s="18">
        <v>101.30000305175781</v>
      </c>
      <c r="AP47" s="18">
        <v>99.860000610351563</v>
      </c>
      <c r="AQ47" s="18">
        <v>98.599998474121094</v>
      </c>
      <c r="AS47" s="18">
        <v>93.919998168945313</v>
      </c>
      <c r="AT47" s="18">
        <v>94.639999389648438</v>
      </c>
      <c r="AU47" s="18">
        <v>92.839996337890625</v>
      </c>
      <c r="AV47" s="18">
        <v>95.360000610351563</v>
      </c>
    </row>
    <row r="48" spans="2:48" x14ac:dyDescent="0.25">
      <c r="B48" t="s">
        <v>928</v>
      </c>
      <c r="C48" s="51" t="s">
        <v>894</v>
      </c>
      <c r="D48" s="2" t="s">
        <v>709</v>
      </c>
      <c r="E48" s="38">
        <v>29.270000457763672</v>
      </c>
      <c r="F48" s="38">
        <v>-103.76000213623047</v>
      </c>
      <c r="G48" s="60">
        <v>30</v>
      </c>
      <c r="H48" s="18">
        <v>106.12400054931641</v>
      </c>
      <c r="I48" s="18">
        <v>99.177787780761719</v>
      </c>
      <c r="J48" s="3">
        <v>6.9462075233459473</v>
      </c>
      <c r="K48" s="67">
        <v>0.87188947200775146</v>
      </c>
      <c r="L48" s="60">
        <v>16.99999988079071</v>
      </c>
      <c r="M48" s="54"/>
      <c r="N48" s="56">
        <v>0.56666666269302368</v>
      </c>
      <c r="O48" s="56">
        <v>0.5</v>
      </c>
      <c r="P48" s="56">
        <v>6.6666670143604279E-2</v>
      </c>
      <c r="R48" s="18">
        <v>104</v>
      </c>
      <c r="S48" s="18">
        <v>105.08000183105469</v>
      </c>
      <c r="T48" s="18">
        <v>105.98000335693359</v>
      </c>
      <c r="U48" s="18">
        <v>107.95999908447266</v>
      </c>
      <c r="V48" s="18">
        <v>105.98000335693359</v>
      </c>
      <c r="W48" s="18">
        <v>107.95999908447266</v>
      </c>
      <c r="X48" s="18">
        <v>107.05999755859375</v>
      </c>
      <c r="Y48" s="18">
        <v>109.04000091552734</v>
      </c>
      <c r="Z48" s="18">
        <v>107.95999908447266</v>
      </c>
      <c r="AA48" s="18">
        <v>109.04000091552734</v>
      </c>
      <c r="AB48" s="18">
        <v>109.04000091552734</v>
      </c>
      <c r="AC48" s="18">
        <v>109.04000091552734</v>
      </c>
      <c r="AD48" s="18">
        <v>109.04000091552734</v>
      </c>
      <c r="AE48" s="18">
        <v>111.91999816894531</v>
      </c>
      <c r="AF48" s="18">
        <v>104</v>
      </c>
      <c r="AG48" s="18">
        <v>102.91999816894531</v>
      </c>
      <c r="AH48" s="18">
        <v>107.95999908447266</v>
      </c>
      <c r="AI48" s="18">
        <v>107.05999755859375</v>
      </c>
      <c r="AJ48" s="18">
        <v>107.95999908447266</v>
      </c>
      <c r="AK48" s="18">
        <v>107.95999908447266</v>
      </c>
      <c r="AL48" s="18">
        <v>105.98000335693359</v>
      </c>
      <c r="AM48" s="18">
        <v>102.91999816894531</v>
      </c>
      <c r="AN48" s="18">
        <v>102.01999664306641</v>
      </c>
      <c r="AO48" s="18">
        <v>100.94000244140625</v>
      </c>
      <c r="AP48" s="18">
        <v>98.959999084472656</v>
      </c>
      <c r="AQ48" s="18">
        <v>107.05999755859375</v>
      </c>
      <c r="AR48" s="18">
        <v>113</v>
      </c>
      <c r="AT48" s="18">
        <v>100.94000244140625</v>
      </c>
      <c r="AU48" s="18">
        <v>102.01999664306641</v>
      </c>
      <c r="AV48" s="18">
        <v>102.91999816894531</v>
      </c>
    </row>
    <row r="49" spans="2:48" x14ac:dyDescent="0.25">
      <c r="B49" t="s">
        <v>929</v>
      </c>
      <c r="C49" s="51" t="s">
        <v>895</v>
      </c>
      <c r="D49" s="2" t="s">
        <v>710</v>
      </c>
      <c r="E49" s="38">
        <v>20.079999923706055</v>
      </c>
      <c r="F49" s="38">
        <v>-98.370002746582031</v>
      </c>
      <c r="G49" s="60">
        <v>30</v>
      </c>
      <c r="H49" s="18">
        <v>80.047996520996094</v>
      </c>
      <c r="I49" s="18">
        <v>74.824974060058594</v>
      </c>
      <c r="J49" s="3">
        <v>5.2230224609375</v>
      </c>
      <c r="K49" s="67">
        <v>0.89605504274368286</v>
      </c>
      <c r="L49" s="60">
        <v>16.99999988079071</v>
      </c>
      <c r="M49" s="54"/>
      <c r="N49" s="56">
        <v>0.56666666269302368</v>
      </c>
      <c r="O49" s="56">
        <v>0.40000000596046448</v>
      </c>
      <c r="P49" s="56">
        <v>6.6666670143604279E-2</v>
      </c>
      <c r="R49" s="18">
        <v>77.540000915527344</v>
      </c>
      <c r="S49" s="18">
        <v>77.900001525878906</v>
      </c>
      <c r="T49" s="18">
        <v>80.419998168945313</v>
      </c>
      <c r="U49" s="18">
        <v>77.720001220703125</v>
      </c>
      <c r="V49" s="18">
        <v>82.400001525878906</v>
      </c>
      <c r="W49" s="18">
        <v>79.160003662109375</v>
      </c>
      <c r="X49" s="18">
        <v>77</v>
      </c>
      <c r="Y49" s="18">
        <v>79.519996643066406</v>
      </c>
      <c r="Z49" s="18">
        <v>80.419998168945313</v>
      </c>
      <c r="AA49" s="18">
        <v>79.519996643066406</v>
      </c>
      <c r="AB49" s="18">
        <v>79.519996643066406</v>
      </c>
      <c r="AC49" s="18">
        <v>78.800003051757813</v>
      </c>
      <c r="AE49" s="18">
        <v>81.860000610351563</v>
      </c>
      <c r="AF49" s="18">
        <v>83.480003356933594</v>
      </c>
      <c r="AG49" s="18">
        <v>82.040000915527344</v>
      </c>
      <c r="AH49" s="18">
        <v>81.5</v>
      </c>
      <c r="AI49" s="18">
        <v>82.94000244140625</v>
      </c>
      <c r="AJ49" s="18">
        <v>80.959999084472656</v>
      </c>
      <c r="AK49" s="18">
        <v>77.360000610351563</v>
      </c>
      <c r="AL49" s="18">
        <v>77.900001525878906</v>
      </c>
      <c r="AM49" s="18">
        <v>79.699996948242188</v>
      </c>
      <c r="AN49" s="18">
        <v>79.699996948242188</v>
      </c>
      <c r="AO49" s="18">
        <v>79.699996948242188</v>
      </c>
      <c r="AP49" s="18">
        <v>81.319999694824219</v>
      </c>
      <c r="AQ49" s="18">
        <v>84.919998168945313</v>
      </c>
      <c r="AR49" s="18">
        <v>81.5</v>
      </c>
      <c r="AS49" s="18">
        <v>81.5</v>
      </c>
      <c r="AT49" s="18">
        <v>77.360000610351563</v>
      </c>
      <c r="AU49" s="18">
        <v>78.080001831054688</v>
      </c>
      <c r="AV49" s="18">
        <v>79.699996948242188</v>
      </c>
    </row>
    <row r="50" spans="2:48" x14ac:dyDescent="0.25">
      <c r="B50" t="s">
        <v>748</v>
      </c>
      <c r="C50" s="51" t="s">
        <v>588</v>
      </c>
      <c r="D50" s="2" t="s">
        <v>711</v>
      </c>
      <c r="E50" s="38">
        <v>32.110000610351563</v>
      </c>
      <c r="F50" s="38">
        <v>-103.19000244140625</v>
      </c>
      <c r="G50" s="60">
        <v>22</v>
      </c>
      <c r="H50" s="18">
        <v>103.14907836914063</v>
      </c>
      <c r="I50" s="18">
        <v>94.378005981445313</v>
      </c>
      <c r="J50" s="3">
        <v>8.7710733413696289</v>
      </c>
      <c r="K50" s="67">
        <v>0.90197968482971191</v>
      </c>
      <c r="L50" s="60">
        <v>16.999999523162842</v>
      </c>
      <c r="M50" s="54"/>
      <c r="N50" s="56">
        <v>0.77272725105285645</v>
      </c>
      <c r="O50" s="56">
        <v>0.59090906381607056</v>
      </c>
      <c r="P50" s="56">
        <v>0.13636364042758942</v>
      </c>
      <c r="R50" s="18">
        <v>100.94000244140625</v>
      </c>
      <c r="V50" s="18">
        <v>105.08000183105469</v>
      </c>
      <c r="W50" s="18">
        <v>102.91999816894531</v>
      </c>
      <c r="X50" s="18">
        <v>104</v>
      </c>
      <c r="Y50" s="18">
        <v>105.08000183105469</v>
      </c>
      <c r="Z50" s="18">
        <v>104</v>
      </c>
      <c r="AA50" s="18">
        <v>104</v>
      </c>
      <c r="AB50" s="18">
        <v>102.91999816894531</v>
      </c>
      <c r="AC50" s="18">
        <v>105.08000183105469</v>
      </c>
      <c r="AD50" s="18">
        <v>104</v>
      </c>
      <c r="AH50" s="18">
        <v>104</v>
      </c>
      <c r="AI50" s="18">
        <v>105.08000183105469</v>
      </c>
      <c r="AJ50" s="18">
        <v>109.04000091552734</v>
      </c>
      <c r="AK50" s="18">
        <v>104</v>
      </c>
      <c r="AL50" s="18">
        <v>102.01999664306641</v>
      </c>
      <c r="AM50" s="18">
        <v>98.05999755859375</v>
      </c>
      <c r="AN50" s="18">
        <v>96.080001831054688</v>
      </c>
      <c r="AO50" s="18">
        <v>98.05999755859375</v>
      </c>
      <c r="AQ50" s="18">
        <v>107.95999908447266</v>
      </c>
      <c r="AR50" s="18">
        <v>111.01999664306641</v>
      </c>
      <c r="AS50" s="18">
        <v>100.94000244140625</v>
      </c>
      <c r="AT50" s="18">
        <v>95</v>
      </c>
    </row>
    <row r="51" spans="2:48" x14ac:dyDescent="0.25">
      <c r="B51" t="s">
        <v>930</v>
      </c>
      <c r="C51" s="51" t="s">
        <v>887</v>
      </c>
      <c r="D51" s="2" t="s">
        <v>710</v>
      </c>
      <c r="E51" s="38">
        <v>22.780000686645508</v>
      </c>
      <c r="F51" s="38">
        <v>-102.56999969482422</v>
      </c>
      <c r="G51" s="60">
        <v>27</v>
      </c>
      <c r="H51" s="18">
        <v>73.066665649414063</v>
      </c>
      <c r="I51" s="18">
        <v>68.600006103515625</v>
      </c>
      <c r="J51" s="3">
        <v>4.4666614532470703</v>
      </c>
      <c r="K51" s="67">
        <v>0.83874970674514771</v>
      </c>
      <c r="L51" s="60">
        <v>16.999999523162842</v>
      </c>
      <c r="M51" s="54"/>
      <c r="N51" s="56">
        <v>0.62962961196899414</v>
      </c>
      <c r="O51" s="56">
        <v>0.2222222238779068</v>
      </c>
      <c r="P51" s="56">
        <v>0</v>
      </c>
      <c r="R51" s="18">
        <v>73.040000915527344</v>
      </c>
      <c r="S51" s="18">
        <v>73.400001525878906</v>
      </c>
      <c r="U51" s="18">
        <v>73.400001525878906</v>
      </c>
      <c r="V51" s="18">
        <v>75.199996948242188</v>
      </c>
      <c r="W51" s="18">
        <v>73.400001525878906</v>
      </c>
      <c r="X51" s="18">
        <v>70.339996337890625</v>
      </c>
      <c r="Y51" s="18">
        <v>74.300003051757813</v>
      </c>
      <c r="Z51" s="18">
        <v>68.900001525878906</v>
      </c>
      <c r="AA51" s="18">
        <v>71.779998779296875</v>
      </c>
      <c r="AB51" s="18">
        <v>74.660003662109375</v>
      </c>
      <c r="AC51" s="18">
        <v>74.839996337890625</v>
      </c>
      <c r="AE51" s="18">
        <v>75.199996948242188</v>
      </c>
      <c r="AF51" s="18">
        <v>75.379997253417969</v>
      </c>
      <c r="AG51" s="18">
        <v>74.300003051757813</v>
      </c>
      <c r="AI51" s="18">
        <v>75.919998168945313</v>
      </c>
      <c r="AJ51" s="18">
        <v>75.379997253417969</v>
      </c>
      <c r="AK51" s="18">
        <v>74.839996337890625</v>
      </c>
      <c r="AL51" s="18">
        <v>75.199996948242188</v>
      </c>
      <c r="AM51" s="18">
        <v>74.300003051757813</v>
      </c>
      <c r="AN51" s="18">
        <v>73.040000915527344</v>
      </c>
      <c r="AO51" s="18">
        <v>68.720001220703125</v>
      </c>
      <c r="AP51" s="18">
        <v>73.400001525878906</v>
      </c>
      <c r="AQ51" s="18">
        <v>66.55999755859375</v>
      </c>
      <c r="AR51" s="18">
        <v>68</v>
      </c>
      <c r="AT51" s="18">
        <v>73.040000915527344</v>
      </c>
      <c r="AU51" s="18">
        <v>72.5</v>
      </c>
      <c r="AV51" s="18">
        <v>73.760002136230469</v>
      </c>
    </row>
    <row r="52" spans="2:48" x14ac:dyDescent="0.25">
      <c r="B52" t="s">
        <v>758</v>
      </c>
      <c r="C52" s="51" t="s">
        <v>598</v>
      </c>
      <c r="D52" s="2" t="s">
        <v>709</v>
      </c>
      <c r="E52" s="38">
        <v>34.470001220703125</v>
      </c>
      <c r="F52" s="38">
        <v>-101.30000305175781</v>
      </c>
      <c r="G52" s="60">
        <v>30</v>
      </c>
      <c r="H52" s="18">
        <v>96.812004089355469</v>
      </c>
      <c r="I52" s="18">
        <v>89.305435180664063</v>
      </c>
      <c r="J52" s="3">
        <v>7.5065674781799316</v>
      </c>
      <c r="K52" s="67">
        <v>0.80572104454040527</v>
      </c>
      <c r="L52" s="60">
        <v>16.000000834465027</v>
      </c>
      <c r="M52" s="54"/>
      <c r="N52" s="56">
        <v>0.53333336114883423</v>
      </c>
      <c r="O52" s="56">
        <v>0.36666667461395264</v>
      </c>
      <c r="P52" s="56">
        <v>0.1666666716337204</v>
      </c>
      <c r="R52" s="18">
        <v>100.04000091552734</v>
      </c>
      <c r="S52" s="18">
        <v>100.04000091552734</v>
      </c>
      <c r="U52" s="18">
        <v>96.080001831054688</v>
      </c>
      <c r="V52" s="18">
        <v>93.019996643066406</v>
      </c>
      <c r="W52" s="18">
        <v>96.980003356933594</v>
      </c>
      <c r="X52" s="18">
        <v>98.05999755859375</v>
      </c>
      <c r="Y52" s="18">
        <v>100.04000091552734</v>
      </c>
      <c r="Z52" s="18">
        <v>96.980003356933594</v>
      </c>
      <c r="AA52" s="18">
        <v>100.04000091552734</v>
      </c>
      <c r="AB52" s="18">
        <v>100.94000244140625</v>
      </c>
      <c r="AC52" s="18">
        <v>100.04000091552734</v>
      </c>
      <c r="AD52" s="18">
        <v>100.94000244140625</v>
      </c>
      <c r="AE52" s="18">
        <v>89.959999084472656</v>
      </c>
      <c r="AF52" s="18">
        <v>91.040000915527344</v>
      </c>
      <c r="AG52" s="18">
        <v>96.980003356933594</v>
      </c>
      <c r="AH52" s="18">
        <v>104</v>
      </c>
      <c r="AI52" s="18">
        <v>102.91999816894531</v>
      </c>
      <c r="AJ52" s="18">
        <v>104</v>
      </c>
      <c r="AK52" s="18">
        <v>102.01999664306641</v>
      </c>
      <c r="AL52" s="18">
        <v>100.04000091552734</v>
      </c>
      <c r="AM52" s="18">
        <v>98.05999755859375</v>
      </c>
      <c r="AN52" s="18">
        <v>91.040000915527344</v>
      </c>
      <c r="AO52" s="18">
        <v>95</v>
      </c>
      <c r="AP52" s="18">
        <v>89.959999084472656</v>
      </c>
      <c r="AQ52" s="18">
        <v>98.05999755859375</v>
      </c>
      <c r="AR52" s="18">
        <v>105.08000183105469</v>
      </c>
      <c r="AS52" s="18">
        <v>80.05999755859375</v>
      </c>
      <c r="AT52" s="18">
        <v>84.919998168945313</v>
      </c>
      <c r="AU52" s="18">
        <v>96.980003356933594</v>
      </c>
      <c r="AV52" s="18">
        <v>91.040000915527344</v>
      </c>
    </row>
    <row r="53" spans="2:48" x14ac:dyDescent="0.25">
      <c r="B53" t="s">
        <v>756</v>
      </c>
      <c r="C53" s="51" t="s">
        <v>596</v>
      </c>
      <c r="D53" s="2" t="s">
        <v>709</v>
      </c>
      <c r="E53" s="38">
        <v>34.979999542236328</v>
      </c>
      <c r="F53" s="38">
        <v>-101.93000030517578</v>
      </c>
      <c r="G53" s="60">
        <v>30</v>
      </c>
      <c r="H53" s="18">
        <v>96.896011352539063</v>
      </c>
      <c r="I53" s="18">
        <v>90.299163818359375</v>
      </c>
      <c r="J53" s="3">
        <v>6.5968503952026367</v>
      </c>
      <c r="K53" s="67">
        <v>0.80173075199127197</v>
      </c>
      <c r="L53" s="60">
        <v>16.000000834465027</v>
      </c>
      <c r="M53" s="54"/>
      <c r="N53" s="56">
        <v>0.53333336114883423</v>
      </c>
      <c r="O53" s="56">
        <v>0.30000001192092896</v>
      </c>
      <c r="P53" s="56">
        <v>0.10000000149011612</v>
      </c>
      <c r="R53" s="18">
        <v>98.05999755859375</v>
      </c>
      <c r="S53" s="18">
        <v>100.04000091552734</v>
      </c>
      <c r="T53" s="18">
        <v>93.919998168945313</v>
      </c>
      <c r="U53" s="18">
        <v>93.919998168945313</v>
      </c>
      <c r="V53" s="18">
        <v>100.94000244140625</v>
      </c>
      <c r="W53" s="18">
        <v>96.980003356933594</v>
      </c>
      <c r="X53" s="18">
        <v>98.959999084472656</v>
      </c>
      <c r="Y53" s="18">
        <v>98.959999084472656</v>
      </c>
      <c r="Z53" s="18">
        <v>98.05999755859375</v>
      </c>
      <c r="AA53" s="18">
        <v>100.04000091552734</v>
      </c>
      <c r="AB53" s="18">
        <v>100.04000091552734</v>
      </c>
      <c r="AC53" s="18">
        <v>100.04000091552734</v>
      </c>
      <c r="AD53" s="18">
        <v>98.959999084472656</v>
      </c>
      <c r="AE53" s="18">
        <v>91.94000244140625</v>
      </c>
      <c r="AF53" s="18">
        <v>89.959999084472656</v>
      </c>
      <c r="AG53" s="18">
        <v>98.959999084472656</v>
      </c>
      <c r="AH53" s="18">
        <v>102.01999664306641</v>
      </c>
      <c r="AI53" s="18">
        <v>102.91999816894531</v>
      </c>
      <c r="AJ53" s="18">
        <v>104</v>
      </c>
      <c r="AK53" s="18">
        <v>104</v>
      </c>
      <c r="AL53" s="18">
        <v>96.980003356933594</v>
      </c>
      <c r="AM53" s="18">
        <v>98.05999755859375</v>
      </c>
      <c r="AN53" s="18">
        <v>91.94000244140625</v>
      </c>
      <c r="AO53" s="18">
        <v>93.919998168945313</v>
      </c>
      <c r="AP53" s="18">
        <v>91.040000915527344</v>
      </c>
      <c r="AQ53" s="18">
        <v>98.05999755859375</v>
      </c>
      <c r="AR53" s="18">
        <v>96.080001831054688</v>
      </c>
      <c r="AS53" s="18">
        <v>78.080001831054688</v>
      </c>
      <c r="AT53" s="18">
        <v>91.040000915527344</v>
      </c>
      <c r="AU53" s="18">
        <v>98.959999084472656</v>
      </c>
    </row>
    <row r="54" spans="2:48" x14ac:dyDescent="0.25">
      <c r="B54" t="s">
        <v>759</v>
      </c>
      <c r="C54" s="51" t="s">
        <v>599</v>
      </c>
      <c r="D54" s="2" t="s">
        <v>709</v>
      </c>
      <c r="E54" s="38">
        <v>34.400001525878906</v>
      </c>
      <c r="F54" s="38">
        <v>-100.90000152587891</v>
      </c>
      <c r="G54" s="60">
        <v>30</v>
      </c>
      <c r="H54" s="18">
        <v>100.37600708007813</v>
      </c>
      <c r="I54" s="18">
        <v>94.009353637695313</v>
      </c>
      <c r="J54" s="3">
        <v>6.3666586875915527</v>
      </c>
      <c r="K54" s="67">
        <v>0.73928236961364746</v>
      </c>
      <c r="L54" s="60">
        <v>16.000000834465027</v>
      </c>
      <c r="M54" s="54"/>
      <c r="N54" s="56">
        <v>0.53333336114883423</v>
      </c>
      <c r="O54" s="56">
        <v>0.36666667461395264</v>
      </c>
      <c r="P54" s="56">
        <v>0.10000000149011612</v>
      </c>
      <c r="R54" s="18">
        <v>104</v>
      </c>
      <c r="S54" s="18">
        <v>105.98000335693359</v>
      </c>
      <c r="T54" s="18">
        <v>107.05999755859375</v>
      </c>
      <c r="U54" s="18">
        <v>96.980003356933594</v>
      </c>
      <c r="V54" s="18">
        <v>95</v>
      </c>
      <c r="W54" s="18">
        <v>98.959999084472656</v>
      </c>
      <c r="X54" s="18">
        <v>104</v>
      </c>
      <c r="Y54" s="18">
        <v>107.95999908447266</v>
      </c>
      <c r="Z54" s="18">
        <v>100.94000244140625</v>
      </c>
      <c r="AA54" s="18">
        <v>102.01999664306641</v>
      </c>
      <c r="AC54" s="18">
        <v>105.98000335693359</v>
      </c>
      <c r="AD54" s="18">
        <v>105.08000183105469</v>
      </c>
      <c r="AE54" s="18">
        <v>93.019996643066406</v>
      </c>
      <c r="AF54" s="18">
        <v>96.080001831054688</v>
      </c>
      <c r="AG54" s="18">
        <v>104</v>
      </c>
      <c r="AH54" s="18">
        <v>107.05999755859375</v>
      </c>
      <c r="AI54" s="18">
        <v>109.04000091552734</v>
      </c>
      <c r="AJ54" s="18">
        <v>109.94000244140625</v>
      </c>
      <c r="AK54" s="18">
        <v>105.08000183105469</v>
      </c>
      <c r="AL54" s="18">
        <v>102.91999816894531</v>
      </c>
      <c r="AM54" s="18">
        <v>100.94000244140625</v>
      </c>
      <c r="AN54" s="18">
        <v>87.080001831054688</v>
      </c>
      <c r="AO54" s="18">
        <v>96.080001831054688</v>
      </c>
      <c r="AP54" s="18">
        <v>91.040000915527344</v>
      </c>
      <c r="AQ54" s="18">
        <v>102.01999664306641</v>
      </c>
      <c r="AR54" s="18">
        <v>109.04000091552734</v>
      </c>
      <c r="AS54" s="18">
        <v>84.919998168945313</v>
      </c>
      <c r="AT54" s="18">
        <v>86</v>
      </c>
      <c r="AU54" s="18">
        <v>102.01999664306641</v>
      </c>
      <c r="AV54" s="18">
        <v>91.040000915527344</v>
      </c>
    </row>
    <row r="55" spans="2:48" x14ac:dyDescent="0.25">
      <c r="B55" t="s">
        <v>931</v>
      </c>
      <c r="C55" s="51" t="s">
        <v>892</v>
      </c>
      <c r="D55" s="2" t="s">
        <v>711</v>
      </c>
      <c r="E55" s="38">
        <v>35.180000305175781</v>
      </c>
      <c r="F55" s="38">
        <v>-103.59999847412109</v>
      </c>
      <c r="G55" s="60">
        <v>28</v>
      </c>
      <c r="H55" s="18">
        <v>98.484291076660156</v>
      </c>
      <c r="I55" s="18">
        <v>91.138969421386719</v>
      </c>
      <c r="J55" s="3">
        <v>7.3453192710876465</v>
      </c>
      <c r="K55" s="67">
        <v>0.81623798608779907</v>
      </c>
      <c r="L55" s="60">
        <v>16.000000715255737</v>
      </c>
      <c r="M55" s="54"/>
      <c r="N55" s="56">
        <v>0.57142859697341919</v>
      </c>
      <c r="O55" s="56">
        <v>0.4285714328289032</v>
      </c>
      <c r="P55" s="56">
        <v>3.5714287310838699E-2</v>
      </c>
      <c r="R55" s="18">
        <v>104</v>
      </c>
      <c r="S55" s="18">
        <v>100.94000244140625</v>
      </c>
      <c r="T55" s="18">
        <v>95</v>
      </c>
      <c r="U55" s="18">
        <v>96.980003356933594</v>
      </c>
      <c r="V55" s="18">
        <v>100.94000244140625</v>
      </c>
      <c r="W55" s="18">
        <v>98.959999084472656</v>
      </c>
      <c r="X55" s="18">
        <v>102.91999816894531</v>
      </c>
      <c r="Y55" s="18">
        <v>100.94000244140625</v>
      </c>
      <c r="Z55" s="18">
        <v>98.05999755859375</v>
      </c>
      <c r="AD55" s="18">
        <v>96.080001831054688</v>
      </c>
      <c r="AE55" s="18">
        <v>91.040000915527344</v>
      </c>
      <c r="AF55" s="18">
        <v>102.01999664306641</v>
      </c>
      <c r="AG55" s="18">
        <v>102.91999816894531</v>
      </c>
      <c r="AH55" s="18">
        <v>104</v>
      </c>
      <c r="AI55" s="18">
        <v>102.91999816894531</v>
      </c>
      <c r="AJ55" s="18">
        <v>100.94000244140625</v>
      </c>
      <c r="AK55" s="18">
        <v>102.01999664306641</v>
      </c>
      <c r="AL55" s="18">
        <v>100.94000244140625</v>
      </c>
      <c r="AM55" s="18">
        <v>93.919998168945313</v>
      </c>
      <c r="AN55" s="18">
        <v>96.080001831054688</v>
      </c>
      <c r="AO55" s="18">
        <v>96.980003356933594</v>
      </c>
      <c r="AP55" s="18">
        <v>102.01999664306641</v>
      </c>
      <c r="AQ55" s="18">
        <v>100.04000091552734</v>
      </c>
      <c r="AR55" s="18">
        <v>73.94000244140625</v>
      </c>
      <c r="AS55" s="18">
        <v>91.94000244140625</v>
      </c>
      <c r="AT55" s="18">
        <v>102.91999816894531</v>
      </c>
      <c r="AU55" s="18">
        <v>100.04000091552734</v>
      </c>
      <c r="AV55" s="18">
        <v>98.05999755859375</v>
      </c>
    </row>
    <row r="56" spans="2:48" x14ac:dyDescent="0.25">
      <c r="B56" t="s">
        <v>753</v>
      </c>
      <c r="C56" s="51" t="s">
        <v>593</v>
      </c>
      <c r="D56" s="2" t="s">
        <v>714</v>
      </c>
      <c r="E56" s="38">
        <v>35.369998931884766</v>
      </c>
      <c r="F56" s="38">
        <v>-117.65000152587891</v>
      </c>
      <c r="G56" s="60">
        <v>26</v>
      </c>
      <c r="H56" s="18">
        <v>103.09305572509766</v>
      </c>
      <c r="I56" s="18">
        <v>96.272674560546875</v>
      </c>
      <c r="J56" s="3">
        <v>6.820378303527832</v>
      </c>
      <c r="K56" s="67">
        <v>0.8812636137008667</v>
      </c>
      <c r="L56" s="60">
        <v>16.000000596046448</v>
      </c>
      <c r="M56" s="54"/>
      <c r="N56" s="56">
        <v>0.61538463830947876</v>
      </c>
      <c r="O56" s="56">
        <v>0.46153846383094788</v>
      </c>
      <c r="P56" s="56">
        <v>0</v>
      </c>
      <c r="R56" s="18">
        <v>102.01999664306641</v>
      </c>
      <c r="U56" s="18">
        <v>100.94000244140625</v>
      </c>
      <c r="V56" s="18">
        <v>105.08000183105469</v>
      </c>
      <c r="W56" s="18">
        <v>105.98000335693359</v>
      </c>
      <c r="X56" s="18">
        <v>105.98000335693359</v>
      </c>
      <c r="Y56" s="18">
        <v>107.05999755859375</v>
      </c>
      <c r="AA56" s="18">
        <v>105.98000335693359</v>
      </c>
      <c r="AB56" s="18">
        <v>107.05999755859375</v>
      </c>
      <c r="AC56" s="18">
        <v>105.98000335693359</v>
      </c>
      <c r="AD56" s="18">
        <v>105.98000335693359</v>
      </c>
      <c r="AE56" s="18">
        <v>100.94000244140625</v>
      </c>
      <c r="AF56" s="18">
        <v>102.91999816894531</v>
      </c>
      <c r="AG56" s="18">
        <v>105.08000183105469</v>
      </c>
      <c r="AH56" s="18">
        <v>105.98000335693359</v>
      </c>
      <c r="AI56" s="18">
        <v>100.94000244140625</v>
      </c>
      <c r="AJ56" s="18">
        <v>100.94000244140625</v>
      </c>
      <c r="AM56" s="18">
        <v>102.01999664306641</v>
      </c>
      <c r="AN56" s="18">
        <v>98.959999084472656</v>
      </c>
      <c r="AO56" s="18">
        <v>98.959999084472656</v>
      </c>
      <c r="AP56" s="18">
        <v>98.959999084472656</v>
      </c>
      <c r="AQ56" s="18">
        <v>102.91999816894531</v>
      </c>
      <c r="AR56" s="18">
        <v>102.91999816894531</v>
      </c>
      <c r="AS56" s="18">
        <v>102.91999816894531</v>
      </c>
      <c r="AT56" s="18">
        <v>100.94000244140625</v>
      </c>
      <c r="AU56" s="18">
        <v>100.94000244140625</v>
      </c>
      <c r="AV56" s="18">
        <v>102.01999664306641</v>
      </c>
    </row>
    <row r="57" spans="2:48" x14ac:dyDescent="0.25">
      <c r="B57" t="s">
        <v>932</v>
      </c>
      <c r="C57" s="51" t="s">
        <v>888</v>
      </c>
      <c r="D57" s="2" t="s">
        <v>710</v>
      </c>
      <c r="E57" s="38">
        <v>20.680000305175781</v>
      </c>
      <c r="F57" s="38">
        <v>-88.199996948242188</v>
      </c>
      <c r="G57" s="60">
        <v>26</v>
      </c>
      <c r="H57" s="18">
        <v>99.084609985351563</v>
      </c>
      <c r="I57" s="18">
        <v>95.464553833007813</v>
      </c>
      <c r="J57" s="3">
        <v>3.620060920715332</v>
      </c>
      <c r="K57" s="67">
        <v>0.82575011253356934</v>
      </c>
      <c r="L57" s="60">
        <v>16.000000596046448</v>
      </c>
      <c r="M57" s="54"/>
      <c r="N57" s="56">
        <v>0.61538463830947876</v>
      </c>
      <c r="O57" s="56">
        <v>0.38461539149284363</v>
      </c>
      <c r="P57" s="56">
        <v>0.30769231915473938</v>
      </c>
      <c r="R57" s="18">
        <v>100.40000152587891</v>
      </c>
      <c r="T57" s="18">
        <v>98.239997863769531</v>
      </c>
      <c r="U57" s="18">
        <v>99.5</v>
      </c>
      <c r="V57" s="18">
        <v>96.080001831054688</v>
      </c>
      <c r="W57" s="18">
        <v>99.5</v>
      </c>
      <c r="Y57" s="18">
        <v>101.30000305175781</v>
      </c>
      <c r="Z57" s="18">
        <v>99.5</v>
      </c>
      <c r="AA57" s="18">
        <v>96.800003051757813</v>
      </c>
      <c r="AB57" s="18">
        <v>100.04000091552734</v>
      </c>
      <c r="AC57" s="18">
        <v>99.5</v>
      </c>
      <c r="AE57" s="18">
        <v>98.959999084472656</v>
      </c>
      <c r="AF57" s="18">
        <v>97.699996948242188</v>
      </c>
      <c r="AG57" s="18">
        <v>95.540000915527344</v>
      </c>
      <c r="AH57" s="18">
        <v>98.599998474121094</v>
      </c>
      <c r="AI57" s="18">
        <v>95</v>
      </c>
      <c r="AJ57" s="18">
        <v>96.800003051757813</v>
      </c>
      <c r="AK57" s="18">
        <v>94.099998474121094</v>
      </c>
      <c r="AL57" s="18">
        <v>95.720001220703125</v>
      </c>
      <c r="AO57" s="18">
        <v>102.37999725341797</v>
      </c>
      <c r="AP57" s="18">
        <v>102.73999786376953</v>
      </c>
      <c r="AQ57" s="18">
        <v>98.959999084472656</v>
      </c>
      <c r="AR57" s="18">
        <v>103.09999847412109</v>
      </c>
      <c r="AS57" s="18">
        <v>101.30000305175781</v>
      </c>
      <c r="AT57" s="18">
        <v>102.19999694824219</v>
      </c>
      <c r="AU57" s="18">
        <v>101.48000335693359</v>
      </c>
      <c r="AV57" s="18">
        <v>100.76000213623047</v>
      </c>
    </row>
    <row r="58" spans="2:48" x14ac:dyDescent="0.25">
      <c r="B58" t="s">
        <v>933</v>
      </c>
      <c r="C58" s="51" t="s">
        <v>883</v>
      </c>
      <c r="D58" s="2" t="s">
        <v>710</v>
      </c>
      <c r="E58" s="38">
        <v>22.25</v>
      </c>
      <c r="F58" s="38">
        <v>-100.93000030517578</v>
      </c>
      <c r="G58" s="60">
        <v>23</v>
      </c>
      <c r="H58" s="18">
        <v>88.269561767578125</v>
      </c>
      <c r="I58" s="18">
        <v>81.795242309570313</v>
      </c>
      <c r="J58" s="3">
        <v>6.4743175506591797</v>
      </c>
      <c r="K58" s="67">
        <v>0.91943192481994629</v>
      </c>
      <c r="L58" s="60">
        <v>16.000000298023224</v>
      </c>
      <c r="M58" s="54"/>
      <c r="N58" s="56">
        <v>0.69565218687057495</v>
      </c>
      <c r="O58" s="56">
        <v>0.47826087474822998</v>
      </c>
      <c r="P58" s="56">
        <v>0.21739129722118378</v>
      </c>
      <c r="S58" s="18">
        <v>87.080001831054688</v>
      </c>
      <c r="T58" s="18">
        <v>88.339996337890625</v>
      </c>
      <c r="U58" s="18">
        <v>89.05999755859375</v>
      </c>
      <c r="V58" s="18">
        <v>88.519996643066406</v>
      </c>
      <c r="W58" s="18">
        <v>90.319999694824219</v>
      </c>
      <c r="Y58" s="18">
        <v>86.900001525878906</v>
      </c>
      <c r="AA58" s="18">
        <v>88.160003662109375</v>
      </c>
      <c r="AC58" s="18">
        <v>89.239997863769531</v>
      </c>
      <c r="AE58" s="18">
        <v>90.680000305175781</v>
      </c>
      <c r="AF58" s="18">
        <v>89.779998779296875</v>
      </c>
      <c r="AH58" s="18">
        <v>91.760002136230469</v>
      </c>
      <c r="AI58" s="18">
        <v>92.300003051757813</v>
      </c>
      <c r="AJ58" s="18">
        <v>92.480003356933594</v>
      </c>
      <c r="AK58" s="18">
        <v>84.739997863769531</v>
      </c>
      <c r="AM58" s="18">
        <v>89.419998168945313</v>
      </c>
      <c r="AN58" s="18">
        <v>90.680000305175781</v>
      </c>
      <c r="AO58" s="18">
        <v>91.760002136230469</v>
      </c>
      <c r="AP58" s="18">
        <v>85.099998474121094</v>
      </c>
      <c r="AQ58" s="18">
        <v>87.080001831054688</v>
      </c>
      <c r="AS58" s="18">
        <v>84.199996948242188</v>
      </c>
      <c r="AT58" s="18">
        <v>83.839996337890625</v>
      </c>
      <c r="AU58" s="18">
        <v>82.760002136230469</v>
      </c>
      <c r="AV58" s="18">
        <v>86</v>
      </c>
    </row>
    <row r="59" spans="2:48" x14ac:dyDescent="0.25">
      <c r="B59" t="s">
        <v>754</v>
      </c>
      <c r="C59" s="51" t="s">
        <v>594</v>
      </c>
      <c r="D59" s="2" t="s">
        <v>710</v>
      </c>
      <c r="E59" s="38">
        <v>28.629999160766602</v>
      </c>
      <c r="F59" s="38">
        <v>-106.08000183105469</v>
      </c>
      <c r="G59" s="60">
        <v>27</v>
      </c>
      <c r="H59" s="18">
        <v>95.906669616699219</v>
      </c>
      <c r="I59" s="18">
        <v>88.482620239257813</v>
      </c>
      <c r="J59" s="3">
        <v>7.4240450859069824</v>
      </c>
      <c r="K59" s="67">
        <v>0.90872621536254883</v>
      </c>
      <c r="L59" s="60">
        <v>16.00000011920929</v>
      </c>
      <c r="M59" s="54"/>
      <c r="N59" s="56">
        <v>0.59259259700775146</v>
      </c>
      <c r="O59" s="56">
        <v>0.4444444477558136</v>
      </c>
      <c r="P59" s="56">
        <v>0.2222222238779068</v>
      </c>
      <c r="R59" s="18">
        <v>93.55999755859375</v>
      </c>
      <c r="S59" s="18">
        <v>96.44000244140625</v>
      </c>
      <c r="T59" s="18">
        <v>97.160003662109375</v>
      </c>
      <c r="U59" s="18">
        <v>100.76000213623047</v>
      </c>
      <c r="V59" s="18">
        <v>95.360000610351563</v>
      </c>
      <c r="W59" s="18">
        <v>99.5</v>
      </c>
      <c r="X59" s="18">
        <v>100.04000091552734</v>
      </c>
      <c r="Y59" s="18">
        <v>98.599998474121094</v>
      </c>
      <c r="Z59" s="18">
        <v>97.699996948242188</v>
      </c>
      <c r="AA59" s="18">
        <v>95</v>
      </c>
      <c r="AB59" s="18">
        <v>95</v>
      </c>
      <c r="AC59" s="18">
        <v>95.900001525878906</v>
      </c>
      <c r="AE59" s="18">
        <v>98.959999084472656</v>
      </c>
      <c r="AG59" s="18">
        <v>92.300003051757813</v>
      </c>
      <c r="AH59" s="18">
        <v>95.900001525878906</v>
      </c>
      <c r="AI59" s="18">
        <v>96.800003051757813</v>
      </c>
      <c r="AJ59" s="18">
        <v>95</v>
      </c>
      <c r="AK59" s="18">
        <v>95.720001220703125</v>
      </c>
      <c r="AL59" s="18">
        <v>93.55999755859375</v>
      </c>
      <c r="AM59" s="18">
        <v>95.180000305175781</v>
      </c>
      <c r="AN59" s="18">
        <v>91.400001525878906</v>
      </c>
      <c r="AO59" s="18">
        <v>89.599998474121094</v>
      </c>
      <c r="AR59" s="18">
        <v>100.04000091552734</v>
      </c>
      <c r="AS59" s="18">
        <v>100.40000152587891</v>
      </c>
      <c r="AT59" s="18">
        <v>93.199996948242188</v>
      </c>
      <c r="AU59" s="18">
        <v>93.199996948242188</v>
      </c>
      <c r="AV59" s="18">
        <v>93.199996948242188</v>
      </c>
    </row>
    <row r="60" spans="2:48" x14ac:dyDescent="0.25">
      <c r="B60" t="s">
        <v>760</v>
      </c>
      <c r="C60" s="51" t="s">
        <v>600</v>
      </c>
      <c r="D60" s="2" t="s">
        <v>709</v>
      </c>
      <c r="E60" s="38">
        <v>33.150001525878906</v>
      </c>
      <c r="F60" s="38">
        <v>-100.23000335693359</v>
      </c>
      <c r="G60" s="60">
        <v>31</v>
      </c>
      <c r="H60" s="18">
        <v>103.28581237792969</v>
      </c>
      <c r="I60" s="18">
        <v>95.849525451660156</v>
      </c>
      <c r="J60" s="3">
        <v>7.4362874031066895</v>
      </c>
      <c r="K60" s="67">
        <v>0.80918312072753906</v>
      </c>
      <c r="L60" s="60">
        <v>15.999999523162842</v>
      </c>
      <c r="M60" s="54"/>
      <c r="N60" s="56">
        <v>0.5161290168762207</v>
      </c>
      <c r="O60" s="56">
        <v>0.32258063554763794</v>
      </c>
      <c r="P60" s="56">
        <v>0.16129031777381897</v>
      </c>
      <c r="R60" s="18">
        <v>104</v>
      </c>
      <c r="S60" s="18">
        <v>105.08000183105469</v>
      </c>
      <c r="T60" s="18">
        <v>105.08000183105469</v>
      </c>
      <c r="U60" s="18">
        <v>102.01999664306641</v>
      </c>
      <c r="V60" s="18">
        <v>96.080001831054688</v>
      </c>
      <c r="W60" s="18">
        <v>100.94000244140625</v>
      </c>
      <c r="X60" s="18">
        <v>105.08000183105469</v>
      </c>
      <c r="Y60" s="18">
        <v>107.05999755859375</v>
      </c>
      <c r="Z60" s="18">
        <v>105.08000183105469</v>
      </c>
      <c r="AA60" s="18">
        <v>105.08000183105469</v>
      </c>
      <c r="AB60" s="18">
        <v>105.08000183105469</v>
      </c>
      <c r="AC60" s="18">
        <v>107.05999755859375</v>
      </c>
      <c r="AD60" s="18">
        <v>107.05999755859375</v>
      </c>
      <c r="AE60" s="18">
        <v>100.04000091552734</v>
      </c>
      <c r="AF60" s="18">
        <v>96.980003356933594</v>
      </c>
      <c r="AG60" s="18">
        <v>102.01999664306641</v>
      </c>
      <c r="AH60" s="18">
        <v>109.04000091552734</v>
      </c>
      <c r="AI60" s="18">
        <v>109.04000091552734</v>
      </c>
      <c r="AJ60" s="18">
        <v>109.94000244140625</v>
      </c>
      <c r="AK60" s="18">
        <v>105.08000183105469</v>
      </c>
      <c r="AL60" s="18">
        <v>104</v>
      </c>
      <c r="AM60" s="18">
        <v>102.01999664306641</v>
      </c>
      <c r="AN60" s="18">
        <v>100.94000244140625</v>
      </c>
      <c r="AO60" s="18">
        <v>98.05999755859375</v>
      </c>
      <c r="AP60" s="18">
        <v>98.959999084472656</v>
      </c>
      <c r="AQ60" s="18">
        <v>107.05999755859375</v>
      </c>
      <c r="AR60" s="18">
        <v>111.91999816894531</v>
      </c>
      <c r="AS60" s="18">
        <v>91.040000915527344</v>
      </c>
      <c r="AT60" s="18">
        <v>93.919998168945313</v>
      </c>
      <c r="AU60" s="18">
        <v>105.08000183105469</v>
      </c>
      <c r="AV60" s="18">
        <v>102.01999664306641</v>
      </c>
    </row>
    <row r="61" spans="2:48" x14ac:dyDescent="0.25">
      <c r="B61" t="s">
        <v>761</v>
      </c>
      <c r="C61" s="51" t="s">
        <v>601</v>
      </c>
      <c r="D61" s="2" t="s">
        <v>709</v>
      </c>
      <c r="E61" s="38">
        <v>31.780000686645508</v>
      </c>
      <c r="F61" s="38">
        <v>-103.19999694824219</v>
      </c>
      <c r="G61" s="60">
        <v>31</v>
      </c>
      <c r="H61" s="18">
        <v>102.91998291015625</v>
      </c>
      <c r="I61" s="18">
        <v>95.633132934570313</v>
      </c>
      <c r="J61" s="3">
        <v>7.2868494987487793</v>
      </c>
      <c r="K61" s="67">
        <v>0.85237210988998413</v>
      </c>
      <c r="L61" s="60">
        <v>15.999999523162842</v>
      </c>
      <c r="M61" s="54"/>
      <c r="N61" s="56">
        <v>0.5161290168762207</v>
      </c>
      <c r="O61" s="56">
        <v>0.41935482621192932</v>
      </c>
      <c r="P61" s="56">
        <v>6.4516127109527588E-2</v>
      </c>
      <c r="R61" s="18">
        <v>102.01999664306641</v>
      </c>
      <c r="S61" s="18">
        <v>104</v>
      </c>
      <c r="T61" s="18">
        <v>105.08000183105469</v>
      </c>
      <c r="U61" s="18">
        <v>102.01999664306641</v>
      </c>
      <c r="V61" s="18">
        <v>102.01999664306641</v>
      </c>
      <c r="W61" s="18">
        <v>104</v>
      </c>
      <c r="X61" s="18">
        <v>105.08000183105469</v>
      </c>
      <c r="Y61" s="18">
        <v>105.08000183105469</v>
      </c>
      <c r="Z61" s="18">
        <v>105.08000183105469</v>
      </c>
      <c r="AA61" s="18">
        <v>105.08000183105469</v>
      </c>
      <c r="AB61" s="18">
        <v>105.08000183105469</v>
      </c>
      <c r="AC61" s="18">
        <v>105.98000335693359</v>
      </c>
      <c r="AD61" s="18">
        <v>105.98000335693359</v>
      </c>
      <c r="AE61" s="18">
        <v>98.05999755859375</v>
      </c>
      <c r="AF61" s="18">
        <v>100.94000244140625</v>
      </c>
      <c r="AG61" s="18">
        <v>105.08000183105469</v>
      </c>
      <c r="AH61" s="18">
        <v>105.98000335693359</v>
      </c>
      <c r="AI61" s="18">
        <v>107.95999908447266</v>
      </c>
      <c r="AJ61" s="18">
        <v>105.08000183105469</v>
      </c>
      <c r="AK61" s="18">
        <v>102.01999664306641</v>
      </c>
      <c r="AL61" s="18">
        <v>98.959999084472656</v>
      </c>
      <c r="AM61" s="18">
        <v>98.959999084472656</v>
      </c>
      <c r="AN61" s="18">
        <v>96.980003356933594</v>
      </c>
      <c r="AO61" s="18">
        <v>98.959999084472656</v>
      </c>
      <c r="AP61" s="18">
        <v>107.95999908447266</v>
      </c>
      <c r="AQ61" s="18">
        <v>111.01999664306641</v>
      </c>
      <c r="AR61" s="18">
        <v>102.01999664306641</v>
      </c>
      <c r="AS61" s="18">
        <v>95</v>
      </c>
      <c r="AT61" s="18">
        <v>100.94000244140625</v>
      </c>
      <c r="AU61" s="18">
        <v>100.04000091552734</v>
      </c>
      <c r="AV61" s="18">
        <v>98.05999755859375</v>
      </c>
    </row>
    <row r="62" spans="2:48" x14ac:dyDescent="0.25">
      <c r="B62" t="s">
        <v>757</v>
      </c>
      <c r="C62" s="51" t="s">
        <v>597</v>
      </c>
      <c r="D62" s="2" t="s">
        <v>709</v>
      </c>
      <c r="E62" s="38">
        <v>33.630001068115234</v>
      </c>
      <c r="F62" s="38">
        <v>-100.33999633789063</v>
      </c>
      <c r="G62" s="60">
        <v>31</v>
      </c>
      <c r="H62" s="18">
        <v>103.02452087402344</v>
      </c>
      <c r="I62" s="18">
        <v>95.763801574707031</v>
      </c>
      <c r="J62" s="3">
        <v>7.2607264518737793</v>
      </c>
      <c r="K62" s="67">
        <v>0.80255478620529175</v>
      </c>
      <c r="L62" s="60">
        <v>15.999999523162842</v>
      </c>
      <c r="M62" s="54"/>
      <c r="N62" s="56">
        <v>0.5161290168762207</v>
      </c>
      <c r="O62" s="56">
        <v>0.32258063554763794</v>
      </c>
      <c r="P62" s="56">
        <v>9.6774190664291382E-2</v>
      </c>
      <c r="R62" s="18">
        <v>105.08000183105469</v>
      </c>
      <c r="S62" s="18">
        <v>105.98000335693359</v>
      </c>
      <c r="T62" s="18">
        <v>105.08000183105469</v>
      </c>
      <c r="U62" s="18">
        <v>100.04000091552734</v>
      </c>
      <c r="V62" s="18">
        <v>96.080001831054688</v>
      </c>
      <c r="W62" s="18">
        <v>100.94000244140625</v>
      </c>
      <c r="X62" s="18">
        <v>104</v>
      </c>
      <c r="Y62" s="18">
        <v>107.05999755859375</v>
      </c>
      <c r="Z62" s="18">
        <v>105.08000183105469</v>
      </c>
      <c r="AA62" s="18">
        <v>105.08000183105469</v>
      </c>
      <c r="AB62" s="18">
        <v>105.98000335693359</v>
      </c>
      <c r="AC62" s="18">
        <v>107.05999755859375</v>
      </c>
      <c r="AD62" s="18">
        <v>107.05999755859375</v>
      </c>
      <c r="AE62" s="18">
        <v>100.04000091552734</v>
      </c>
      <c r="AF62" s="18">
        <v>100.04000091552734</v>
      </c>
      <c r="AG62" s="18">
        <v>102.01999664306641</v>
      </c>
      <c r="AH62" s="18">
        <v>107.05999755859375</v>
      </c>
      <c r="AI62" s="18">
        <v>107.95999908447266</v>
      </c>
      <c r="AJ62" s="18">
        <v>111.01999664306641</v>
      </c>
      <c r="AK62" s="18">
        <v>107.05999755859375</v>
      </c>
      <c r="AL62" s="18">
        <v>104</v>
      </c>
      <c r="AM62" s="18">
        <v>102.91999816894531</v>
      </c>
      <c r="AN62" s="18">
        <v>100.04000091552734</v>
      </c>
      <c r="AO62" s="18">
        <v>98.05999755859375</v>
      </c>
      <c r="AP62" s="18">
        <v>96.080001831054688</v>
      </c>
      <c r="AQ62" s="18">
        <v>107.95999908447266</v>
      </c>
      <c r="AR62" s="18">
        <v>111.91999816894531</v>
      </c>
      <c r="AS62" s="18">
        <v>87.080001831054688</v>
      </c>
      <c r="AT62" s="18">
        <v>93.019996643066406</v>
      </c>
      <c r="AU62" s="18">
        <v>104</v>
      </c>
      <c r="AV62" s="18">
        <v>98.959999084472656</v>
      </c>
    </row>
    <row r="63" spans="2:48" x14ac:dyDescent="0.25">
      <c r="B63" t="s">
        <v>752</v>
      </c>
      <c r="C63" s="51" t="s">
        <v>592</v>
      </c>
      <c r="D63" s="2" t="s">
        <v>713</v>
      </c>
      <c r="E63" s="38">
        <v>35.029998779296875</v>
      </c>
      <c r="F63" s="38">
        <v>-110.72000122070313</v>
      </c>
      <c r="G63" s="60">
        <v>31</v>
      </c>
      <c r="H63" s="18">
        <v>97.380630493164063</v>
      </c>
      <c r="I63" s="18">
        <v>90.715797424316406</v>
      </c>
      <c r="J63" s="3">
        <v>6.6648344993591309</v>
      </c>
      <c r="K63" s="67">
        <v>0.82290101051330566</v>
      </c>
      <c r="L63" s="60">
        <v>15.999999523162842</v>
      </c>
      <c r="M63" s="54"/>
      <c r="N63" s="56">
        <v>0.5161290168762207</v>
      </c>
      <c r="O63" s="56">
        <v>0.38709676265716553</v>
      </c>
      <c r="P63" s="56">
        <v>0.25806450843811035</v>
      </c>
      <c r="R63" s="18">
        <v>93.019996643066406</v>
      </c>
      <c r="S63" s="18">
        <v>98.959999084472656</v>
      </c>
      <c r="T63" s="18">
        <v>93.919998168945313</v>
      </c>
      <c r="U63" s="18">
        <v>96.980003356933594</v>
      </c>
      <c r="V63" s="18">
        <v>98.05999755859375</v>
      </c>
      <c r="W63" s="18">
        <v>93.919998168945313</v>
      </c>
      <c r="X63" s="18">
        <v>91.94000244140625</v>
      </c>
      <c r="Y63" s="18">
        <v>98.05999755859375</v>
      </c>
      <c r="Z63" s="18">
        <v>86</v>
      </c>
      <c r="AA63" s="18">
        <v>93.919998168945313</v>
      </c>
      <c r="AB63" s="18">
        <v>93.919998168945313</v>
      </c>
      <c r="AC63" s="18">
        <v>96.080001831054688</v>
      </c>
      <c r="AD63" s="18">
        <v>98.05999755859375</v>
      </c>
      <c r="AE63" s="18">
        <v>100.04000091552734</v>
      </c>
      <c r="AF63" s="18">
        <v>102.01999664306641</v>
      </c>
      <c r="AG63" s="18">
        <v>98.959999084472656</v>
      </c>
      <c r="AH63" s="18">
        <v>96.080001831054688</v>
      </c>
      <c r="AI63" s="18">
        <v>98.05999755859375</v>
      </c>
      <c r="AJ63" s="18">
        <v>98.959999084472656</v>
      </c>
      <c r="AK63" s="18">
        <v>100.94000244140625</v>
      </c>
      <c r="AL63" s="18">
        <v>102.01999664306641</v>
      </c>
      <c r="AM63" s="18">
        <v>98.05999755859375</v>
      </c>
      <c r="AN63" s="18">
        <v>96.980003356933594</v>
      </c>
      <c r="AO63" s="18">
        <v>98.05999755859375</v>
      </c>
      <c r="AP63" s="18">
        <v>100.04000091552734</v>
      </c>
      <c r="AQ63" s="18">
        <v>100.94000244140625</v>
      </c>
      <c r="AR63" s="18">
        <v>100.94000244140625</v>
      </c>
      <c r="AS63" s="18">
        <v>100.94000244140625</v>
      </c>
      <c r="AT63" s="18">
        <v>93.919998168945313</v>
      </c>
      <c r="AU63" s="18">
        <v>98.05999755859375</v>
      </c>
      <c r="AV63" s="18">
        <v>100.94000244140625</v>
      </c>
    </row>
    <row r="64" spans="2:48" x14ac:dyDescent="0.25">
      <c r="B64" t="s">
        <v>762</v>
      </c>
      <c r="C64" s="51" t="s">
        <v>602</v>
      </c>
      <c r="D64" s="2" t="s">
        <v>709</v>
      </c>
      <c r="E64" s="38">
        <v>31.809999465942383</v>
      </c>
      <c r="F64" s="38">
        <v>-106.37999725341797</v>
      </c>
      <c r="G64" s="60">
        <v>31</v>
      </c>
      <c r="H64" s="18">
        <v>99.691612243652344</v>
      </c>
      <c r="I64" s="18">
        <v>93.122146606445313</v>
      </c>
      <c r="J64" s="3">
        <v>6.5694618225097656</v>
      </c>
      <c r="K64" s="67">
        <v>0.8362884521484375</v>
      </c>
      <c r="L64" s="60">
        <v>15.999999523162842</v>
      </c>
      <c r="M64" s="54"/>
      <c r="N64" s="56">
        <v>0.5161290168762207</v>
      </c>
      <c r="O64" s="56">
        <v>0.35483869910240173</v>
      </c>
      <c r="P64" s="56">
        <v>6.4516127109527588E-2</v>
      </c>
      <c r="R64" s="18">
        <v>100.04000091552734</v>
      </c>
      <c r="S64" s="18">
        <v>104</v>
      </c>
      <c r="T64" s="18">
        <v>104</v>
      </c>
      <c r="U64" s="18">
        <v>96.980003356933594</v>
      </c>
      <c r="V64" s="18">
        <v>100.94000244140625</v>
      </c>
      <c r="W64" s="18">
        <v>100.04000091552734</v>
      </c>
      <c r="X64" s="18">
        <v>102.91999816894531</v>
      </c>
      <c r="Y64" s="18">
        <v>98.959999084472656</v>
      </c>
      <c r="Z64" s="18">
        <v>100.94000244140625</v>
      </c>
      <c r="AA64" s="18">
        <v>91.94000244140625</v>
      </c>
      <c r="AB64" s="18">
        <v>95</v>
      </c>
      <c r="AC64" s="18">
        <v>100.94000244140625</v>
      </c>
      <c r="AD64" s="18">
        <v>100.04000091552734</v>
      </c>
      <c r="AE64" s="18">
        <v>98.05999755859375</v>
      </c>
      <c r="AF64" s="18">
        <v>98.05999755859375</v>
      </c>
      <c r="AG64" s="18">
        <v>100.94000244140625</v>
      </c>
      <c r="AH64" s="18">
        <v>102.91999816894531</v>
      </c>
      <c r="AI64" s="18">
        <v>102.91999816894531</v>
      </c>
      <c r="AJ64" s="18">
        <v>102.01999664306641</v>
      </c>
      <c r="AK64" s="18">
        <v>102.01999664306641</v>
      </c>
      <c r="AL64" s="18">
        <v>100.94000244140625</v>
      </c>
      <c r="AM64" s="18">
        <v>95</v>
      </c>
      <c r="AN64" s="18">
        <v>98.959999084472656</v>
      </c>
      <c r="AO64" s="18">
        <v>95</v>
      </c>
      <c r="AP64" s="18">
        <v>102.91999816894531</v>
      </c>
      <c r="AQ64" s="18">
        <v>105.98000335693359</v>
      </c>
      <c r="AR64" s="18">
        <v>102.91999816894531</v>
      </c>
      <c r="AS64" s="18">
        <v>96.980003356933594</v>
      </c>
      <c r="AT64" s="18">
        <v>100.04000091552734</v>
      </c>
      <c r="AU64" s="18">
        <v>91.94000244140625</v>
      </c>
      <c r="AV64" s="18">
        <v>96.080001831054688</v>
      </c>
    </row>
    <row r="65" spans="2:48" x14ac:dyDescent="0.25">
      <c r="B65" t="s">
        <v>763</v>
      </c>
      <c r="C65" s="51" t="s">
        <v>603</v>
      </c>
      <c r="D65" s="2" t="s">
        <v>712</v>
      </c>
      <c r="E65" s="38">
        <v>39.290000915527344</v>
      </c>
      <c r="F65" s="38">
        <v>-112.65000152587891</v>
      </c>
      <c r="G65" s="60">
        <v>31</v>
      </c>
      <c r="H65" s="18">
        <v>96.985801696777344</v>
      </c>
      <c r="I65" s="18">
        <v>91.284645080566406</v>
      </c>
      <c r="J65" s="3">
        <v>5.7011561393737793</v>
      </c>
      <c r="K65" s="67">
        <v>0.76818549633026123</v>
      </c>
      <c r="L65" s="60">
        <v>15.999999523162842</v>
      </c>
      <c r="M65" s="54"/>
      <c r="N65" s="56">
        <v>0.5161290168762207</v>
      </c>
      <c r="O65" s="56">
        <v>0.32258063554763794</v>
      </c>
      <c r="P65" s="56">
        <v>0</v>
      </c>
      <c r="R65" s="18">
        <v>95</v>
      </c>
      <c r="S65" s="18">
        <v>100.94000244140625</v>
      </c>
      <c r="T65" s="18">
        <v>98.05999755859375</v>
      </c>
      <c r="U65" s="18">
        <v>98.959999084472656</v>
      </c>
      <c r="V65" s="18">
        <v>102.91999816894531</v>
      </c>
      <c r="W65" s="18">
        <v>102.01999664306641</v>
      </c>
      <c r="X65" s="18">
        <v>93.019996643066406</v>
      </c>
      <c r="Y65" s="18">
        <v>89.959999084472656</v>
      </c>
      <c r="Z65" s="18">
        <v>93.919998168945313</v>
      </c>
      <c r="AA65" s="18">
        <v>91.94000244140625</v>
      </c>
      <c r="AB65" s="18">
        <v>93.019996643066406</v>
      </c>
      <c r="AC65" s="18">
        <v>91.94000244140625</v>
      </c>
      <c r="AD65" s="18">
        <v>93.019996643066406</v>
      </c>
      <c r="AE65" s="18">
        <v>100.94000244140625</v>
      </c>
      <c r="AF65" s="18">
        <v>102.01999664306641</v>
      </c>
      <c r="AG65" s="18">
        <v>100.94000244140625</v>
      </c>
      <c r="AH65" s="18">
        <v>98.959999084472656</v>
      </c>
      <c r="AI65" s="18">
        <v>96.980003356933594</v>
      </c>
      <c r="AJ65" s="18">
        <v>95</v>
      </c>
      <c r="AK65" s="18">
        <v>98.05999755859375</v>
      </c>
      <c r="AL65" s="18">
        <v>100.94000244140625</v>
      </c>
      <c r="AM65" s="18">
        <v>96.980003356933594</v>
      </c>
      <c r="AN65" s="18">
        <v>93.019996643066406</v>
      </c>
      <c r="AO65" s="18">
        <v>98.05999755859375</v>
      </c>
      <c r="AP65" s="18">
        <v>98.959999084472656</v>
      </c>
      <c r="AQ65" s="18">
        <v>91.94000244140625</v>
      </c>
      <c r="AR65" s="18">
        <v>96.980003356933594</v>
      </c>
      <c r="AS65" s="18">
        <v>98.05999755859375</v>
      </c>
      <c r="AT65" s="18">
        <v>96.980003356933594</v>
      </c>
      <c r="AU65" s="18">
        <v>98.05999755859375</v>
      </c>
      <c r="AV65" s="18">
        <v>98.959999084472656</v>
      </c>
    </row>
    <row r="66" spans="2:48" x14ac:dyDescent="0.25">
      <c r="B66" t="s">
        <v>766</v>
      </c>
      <c r="C66" s="51" t="s">
        <v>607</v>
      </c>
      <c r="D66" s="2" t="s">
        <v>711</v>
      </c>
      <c r="E66" s="38">
        <v>36.840000152587891</v>
      </c>
      <c r="F66" s="38">
        <v>-108</v>
      </c>
      <c r="G66" s="60">
        <v>20</v>
      </c>
      <c r="H66" s="18">
        <v>96.521011352539063</v>
      </c>
      <c r="I66" s="18">
        <v>89.120468139648438</v>
      </c>
      <c r="J66" s="3">
        <v>7.4005370140075684</v>
      </c>
      <c r="K66" s="67">
        <v>0.89771860837936401</v>
      </c>
      <c r="L66" s="60">
        <v>15</v>
      </c>
      <c r="M66" s="54"/>
      <c r="N66" s="56">
        <v>0.75</v>
      </c>
      <c r="O66" s="56">
        <v>0.55000001192092896</v>
      </c>
      <c r="P66" s="56">
        <v>0.25</v>
      </c>
      <c r="R66" s="18">
        <v>98.05999755859375</v>
      </c>
      <c r="T66" s="18">
        <v>96.080001831054688</v>
      </c>
      <c r="V66" s="18">
        <v>93.919998168945313</v>
      </c>
      <c r="W66" s="18">
        <v>100.04000091552734</v>
      </c>
      <c r="AA66" s="18">
        <v>89.959999084472656</v>
      </c>
      <c r="AC66" s="18">
        <v>93.019996643066406</v>
      </c>
      <c r="AD66" s="18">
        <v>96.080001831054688</v>
      </c>
      <c r="AE66" s="18">
        <v>98.05999755859375</v>
      </c>
      <c r="AF66" s="18">
        <v>96.980003356933594</v>
      </c>
      <c r="AJ66" s="18">
        <v>95</v>
      </c>
      <c r="AL66" s="18">
        <v>96.980003356933594</v>
      </c>
      <c r="AM66" s="18">
        <v>95</v>
      </c>
      <c r="AO66" s="18">
        <v>96.080001831054688</v>
      </c>
      <c r="AP66" s="18">
        <v>98.05999755859375</v>
      </c>
      <c r="AQ66" s="18">
        <v>100.04000091552734</v>
      </c>
      <c r="AR66" s="18">
        <v>98.05999755859375</v>
      </c>
      <c r="AS66" s="18">
        <v>96.980003356933594</v>
      </c>
      <c r="AT66" s="18">
        <v>96.980003356933594</v>
      </c>
      <c r="AU66" s="18">
        <v>98.05999755859375</v>
      </c>
      <c r="AV66" s="18">
        <v>96.980003356933594</v>
      </c>
    </row>
    <row r="67" spans="2:48" x14ac:dyDescent="0.25">
      <c r="B67" t="s">
        <v>857</v>
      </c>
      <c r="C67" s="51" t="s">
        <v>605</v>
      </c>
      <c r="D67" s="2" t="s">
        <v>713</v>
      </c>
      <c r="E67" s="38">
        <v>36.909999847412109</v>
      </c>
      <c r="F67" s="38">
        <v>-113.94000244140625</v>
      </c>
      <c r="G67" s="60">
        <v>30</v>
      </c>
      <c r="H67" s="18">
        <v>109.83799743652344</v>
      </c>
      <c r="I67" s="18">
        <v>104.27407073974609</v>
      </c>
      <c r="J67" s="3">
        <v>5.5639243125915527</v>
      </c>
      <c r="K67" s="67">
        <v>0.78712785243988037</v>
      </c>
      <c r="L67" s="60">
        <v>15</v>
      </c>
      <c r="M67" s="54"/>
      <c r="N67" s="56">
        <v>0.5</v>
      </c>
      <c r="O67" s="56">
        <v>0.36666667461395264</v>
      </c>
      <c r="P67" s="56">
        <v>0</v>
      </c>
      <c r="R67" s="18">
        <v>89.959999084472656</v>
      </c>
      <c r="S67" s="18">
        <v>105.98000335693359</v>
      </c>
      <c r="U67" s="18">
        <v>113</v>
      </c>
      <c r="V67" s="18">
        <v>113</v>
      </c>
      <c r="W67" s="18">
        <v>114.98000335693359</v>
      </c>
      <c r="X67" s="18">
        <v>111.01999664306641</v>
      </c>
      <c r="Y67" s="18">
        <v>111.01999664306641</v>
      </c>
      <c r="Z67" s="18">
        <v>105.98000335693359</v>
      </c>
      <c r="AA67" s="18">
        <v>107.05999755859375</v>
      </c>
      <c r="AB67" s="18">
        <v>107.05999755859375</v>
      </c>
      <c r="AC67" s="18">
        <v>104</v>
      </c>
      <c r="AD67" s="18">
        <v>107.05999755859375</v>
      </c>
      <c r="AE67" s="18">
        <v>109.94000244140625</v>
      </c>
      <c r="AF67" s="18">
        <v>114.08000183105469</v>
      </c>
      <c r="AG67" s="18">
        <v>114.08000183105469</v>
      </c>
      <c r="AH67" s="18">
        <v>113</v>
      </c>
      <c r="AI67" s="18">
        <v>113</v>
      </c>
      <c r="AJ67" s="18">
        <v>113</v>
      </c>
      <c r="AK67" s="18">
        <v>107.95999908447266</v>
      </c>
      <c r="AL67" s="18">
        <v>111.01999664306641</v>
      </c>
      <c r="AM67" s="18">
        <v>113</v>
      </c>
      <c r="AN67" s="18">
        <v>109.94000244140625</v>
      </c>
      <c r="AO67" s="18">
        <v>109.94000244140625</v>
      </c>
      <c r="AP67" s="18">
        <v>105.98000335693359</v>
      </c>
      <c r="AQ67" s="18">
        <v>109.04000091552734</v>
      </c>
      <c r="AR67" s="18">
        <v>111.01999664306641</v>
      </c>
      <c r="AS67" s="18">
        <v>113</v>
      </c>
      <c r="AT67" s="18">
        <v>113</v>
      </c>
      <c r="AU67" s="18">
        <v>113</v>
      </c>
      <c r="AV67" s="18">
        <v>111.01999664306641</v>
      </c>
    </row>
    <row r="68" spans="2:48" x14ac:dyDescent="0.25">
      <c r="B68" t="s">
        <v>768</v>
      </c>
      <c r="C68" s="51" t="s">
        <v>609</v>
      </c>
      <c r="D68" s="2" t="s">
        <v>709</v>
      </c>
      <c r="E68" s="38">
        <v>34.729999542236328</v>
      </c>
      <c r="F68" s="38">
        <v>-100.54000091552734</v>
      </c>
      <c r="G68" s="60">
        <v>26</v>
      </c>
      <c r="H68" s="18">
        <v>100.91231536865234</v>
      </c>
      <c r="I68" s="18">
        <v>94.246932983398438</v>
      </c>
      <c r="J68" s="3">
        <v>6.6653866767883301</v>
      </c>
      <c r="K68" s="67">
        <v>0.75369781255722046</v>
      </c>
      <c r="L68" s="60">
        <v>14.99999988079071</v>
      </c>
      <c r="M68" s="54"/>
      <c r="N68" s="56">
        <v>0.57692307233810425</v>
      </c>
      <c r="O68" s="56">
        <v>0.3461538553237915</v>
      </c>
      <c r="P68" s="56">
        <v>7.6923079788684845E-2</v>
      </c>
      <c r="R68" s="18">
        <v>105.98000335693359</v>
      </c>
      <c r="S68" s="18">
        <v>105.98000335693359</v>
      </c>
      <c r="W68" s="18">
        <v>102.01999664306641</v>
      </c>
      <c r="X68" s="18">
        <v>104</v>
      </c>
      <c r="Y68" s="18">
        <v>107.95999908447266</v>
      </c>
      <c r="Z68" s="18">
        <v>96.080001831054688</v>
      </c>
      <c r="AA68" s="18">
        <v>100.94000244140625</v>
      </c>
      <c r="AB68" s="18">
        <v>102.91999816894531</v>
      </c>
      <c r="AC68" s="18">
        <v>107.95999908447266</v>
      </c>
      <c r="AD68" s="18">
        <v>107.05999755859375</v>
      </c>
      <c r="AE68" s="18">
        <v>91.94000244140625</v>
      </c>
      <c r="AF68" s="18">
        <v>93.919998168945313</v>
      </c>
      <c r="AG68" s="18">
        <v>102.91999816894531</v>
      </c>
      <c r="AH68" s="18">
        <v>109.94000244140625</v>
      </c>
      <c r="AI68" s="18">
        <v>109.94000244140625</v>
      </c>
      <c r="AJ68" s="18">
        <v>107.05999755859375</v>
      </c>
      <c r="AK68" s="18">
        <v>104</v>
      </c>
      <c r="AL68" s="18">
        <v>104</v>
      </c>
      <c r="AN68" s="18">
        <v>91.040000915527344</v>
      </c>
      <c r="AO68" s="18">
        <v>95</v>
      </c>
      <c r="AP68" s="18">
        <v>91.040000915527344</v>
      </c>
      <c r="AQ68" s="18">
        <v>102.01999664306641</v>
      </c>
      <c r="AR68" s="18">
        <v>105.08000183105469</v>
      </c>
      <c r="AS68" s="18">
        <v>80.959999084472656</v>
      </c>
      <c r="AT68" s="18">
        <v>91.94000244140625</v>
      </c>
      <c r="AU68" s="18">
        <v>102.01999664306641</v>
      </c>
    </row>
    <row r="69" spans="2:48" x14ac:dyDescent="0.25">
      <c r="B69" t="s">
        <v>934</v>
      </c>
      <c r="C69" s="51" t="s">
        <v>890</v>
      </c>
      <c r="D69" s="2" t="s">
        <v>710</v>
      </c>
      <c r="E69" s="38">
        <v>24.049999237060547</v>
      </c>
      <c r="F69" s="38">
        <v>-104.59999847412109</v>
      </c>
      <c r="G69" s="60">
        <v>26</v>
      </c>
      <c r="H69" s="18">
        <v>90.963836669921875</v>
      </c>
      <c r="I69" s="18">
        <v>84.661491394042969</v>
      </c>
      <c r="J69" s="3">
        <v>6.3023495674133301</v>
      </c>
      <c r="K69" s="67">
        <v>0.89330756664276123</v>
      </c>
      <c r="L69" s="60">
        <v>14.99999988079071</v>
      </c>
      <c r="M69" s="54"/>
      <c r="N69" s="56">
        <v>0.57692307233810425</v>
      </c>
      <c r="O69" s="56">
        <v>0.38461539149284363</v>
      </c>
      <c r="P69" s="56">
        <v>0.15384615957736969</v>
      </c>
      <c r="R69" s="18">
        <v>90.139999389648438</v>
      </c>
      <c r="T69" s="18">
        <v>93.199996948242188</v>
      </c>
      <c r="U69" s="18">
        <v>93.199996948242188</v>
      </c>
      <c r="W69" s="18">
        <v>98.959999084472656</v>
      </c>
      <c r="X69" s="18">
        <v>94.279998779296875</v>
      </c>
      <c r="Y69" s="18">
        <v>91.220001220703125</v>
      </c>
      <c r="Z69" s="18">
        <v>89.779998779296875</v>
      </c>
      <c r="AB69" s="18">
        <v>93.199996948242188</v>
      </c>
      <c r="AE69" s="18">
        <v>96.44000244140625</v>
      </c>
      <c r="AF69" s="18">
        <v>94.099998474121094</v>
      </c>
      <c r="AG69" s="18">
        <v>91.580001831054688</v>
      </c>
      <c r="AH69" s="18">
        <v>90.860000610351563</v>
      </c>
      <c r="AI69" s="18">
        <v>91.220001220703125</v>
      </c>
      <c r="AJ69" s="18">
        <v>93.019996643066406</v>
      </c>
      <c r="AK69" s="18">
        <v>91.400001525878906</v>
      </c>
      <c r="AL69" s="18">
        <v>89.779998779296875</v>
      </c>
      <c r="AM69" s="18">
        <v>90.5</v>
      </c>
      <c r="AN69" s="18">
        <v>85.819999694824219</v>
      </c>
      <c r="AO69" s="18">
        <v>87.980003356933594</v>
      </c>
      <c r="AP69" s="18">
        <v>87.080001831054688</v>
      </c>
      <c r="AQ69" s="18">
        <v>87.620002746582031</v>
      </c>
      <c r="AR69" s="18">
        <v>90.860000610351563</v>
      </c>
      <c r="AS69" s="18">
        <v>88.160003662109375</v>
      </c>
      <c r="AT69" s="18">
        <v>89.239997863769531</v>
      </c>
      <c r="AU69" s="18">
        <v>87.44000244140625</v>
      </c>
      <c r="AV69" s="18">
        <v>87.980003356933594</v>
      </c>
    </row>
    <row r="70" spans="2:48" x14ac:dyDescent="0.25">
      <c r="B70" t="s">
        <v>935</v>
      </c>
      <c r="C70" s="51" t="s">
        <v>891</v>
      </c>
      <c r="D70" s="2" t="s">
        <v>710</v>
      </c>
      <c r="E70" s="38">
        <v>19.399999618530273</v>
      </c>
      <c r="F70" s="38">
        <v>-99.180000305175781</v>
      </c>
      <c r="G70" s="60">
        <v>26</v>
      </c>
      <c r="H70" s="18">
        <v>80.731536865234375</v>
      </c>
      <c r="I70" s="18">
        <v>75.857566833496094</v>
      </c>
      <c r="J70" s="3">
        <v>4.8739719390869141</v>
      </c>
      <c r="K70" s="67">
        <v>0.88090282678604126</v>
      </c>
      <c r="L70" s="60">
        <v>14.99999988079071</v>
      </c>
      <c r="M70" s="54"/>
      <c r="N70" s="56">
        <v>0.57692307233810425</v>
      </c>
      <c r="O70" s="56">
        <v>0.53846156597137451</v>
      </c>
      <c r="P70" s="56">
        <v>0.11538461595773697</v>
      </c>
      <c r="R70" s="18">
        <v>77.360000610351563</v>
      </c>
      <c r="S70" s="18">
        <v>79.519996643066406</v>
      </c>
      <c r="T70" s="18">
        <v>77.540000915527344</v>
      </c>
      <c r="U70" s="18">
        <v>79.879997253417969</v>
      </c>
      <c r="V70" s="18">
        <v>79.160003662109375</v>
      </c>
      <c r="W70" s="18">
        <v>77.360000610351563</v>
      </c>
      <c r="X70" s="18">
        <v>78.080001831054688</v>
      </c>
      <c r="Z70" s="18">
        <v>81.860000610351563</v>
      </c>
      <c r="AA70" s="18">
        <v>80.599998474121094</v>
      </c>
      <c r="AB70" s="18">
        <v>79.879997253417969</v>
      </c>
      <c r="AC70" s="18">
        <v>79.879997253417969</v>
      </c>
      <c r="AE70" s="18">
        <v>83.480003356933594</v>
      </c>
      <c r="AF70" s="18">
        <v>82.400001525878906</v>
      </c>
      <c r="AG70" s="18">
        <v>82.94000244140625</v>
      </c>
      <c r="AH70" s="18">
        <v>83.480003356933594</v>
      </c>
      <c r="AI70" s="18">
        <v>82.220001220703125</v>
      </c>
      <c r="AJ70" s="18">
        <v>81.860000610351563</v>
      </c>
      <c r="AL70" s="18">
        <v>81.319999694824219</v>
      </c>
      <c r="AM70" s="18">
        <v>78.800003051757813</v>
      </c>
      <c r="AN70" s="18">
        <v>79.879997253417969</v>
      </c>
      <c r="AO70" s="18">
        <v>80.599998474121094</v>
      </c>
      <c r="AQ70" s="18">
        <v>85.279998779296875</v>
      </c>
      <c r="AR70" s="18">
        <v>81.680000305175781</v>
      </c>
      <c r="AS70" s="18">
        <v>81.680000305175781</v>
      </c>
      <c r="AT70" s="18">
        <v>81.680000305175781</v>
      </c>
      <c r="AU70" s="18">
        <v>80.599998474121094</v>
      </c>
    </row>
    <row r="71" spans="2:48" x14ac:dyDescent="0.25">
      <c r="B71" t="s">
        <v>936</v>
      </c>
      <c r="C71" s="51" t="s">
        <v>898</v>
      </c>
      <c r="D71" s="2" t="s">
        <v>717</v>
      </c>
      <c r="E71" s="38">
        <v>37.380001068115234</v>
      </c>
      <c r="F71" s="38">
        <v>-106.55000305175781</v>
      </c>
      <c r="G71" s="60">
        <v>31</v>
      </c>
      <c r="H71" s="18">
        <v>69.707084655761719</v>
      </c>
      <c r="I71" s="18">
        <v>61.672191619873047</v>
      </c>
      <c r="J71" s="3">
        <v>8.0348958969116211</v>
      </c>
      <c r="K71" s="67">
        <v>0.80408686399459839</v>
      </c>
      <c r="L71" s="60">
        <v>14.999999552965164</v>
      </c>
      <c r="M71" s="54"/>
      <c r="N71" s="56">
        <v>0.48387095332145691</v>
      </c>
      <c r="O71" s="56">
        <v>0.25806450843811035</v>
      </c>
      <c r="P71" s="56">
        <v>3.2258063554763794E-2</v>
      </c>
      <c r="R71" s="18">
        <v>69.980003356933594</v>
      </c>
      <c r="S71" s="18">
        <v>68.180000305175781</v>
      </c>
      <c r="T71" s="18">
        <v>64.94000244140625</v>
      </c>
      <c r="U71" s="18">
        <v>66.379997253417969</v>
      </c>
      <c r="V71" s="18">
        <v>68.720001220703125</v>
      </c>
      <c r="W71" s="18">
        <v>73.220001220703125</v>
      </c>
      <c r="X71" s="18">
        <v>68.360000610351563</v>
      </c>
      <c r="Y71" s="18">
        <v>69.800003051757813</v>
      </c>
      <c r="Z71" s="18">
        <v>63.860000610351563</v>
      </c>
      <c r="AA71" s="18">
        <v>67.459999084472656</v>
      </c>
      <c r="AB71" s="18">
        <v>60.799999237060547</v>
      </c>
      <c r="AC71" s="18">
        <v>68</v>
      </c>
      <c r="AD71" s="18">
        <v>66.919998168945313</v>
      </c>
      <c r="AE71" s="18">
        <v>72.139999389648438</v>
      </c>
      <c r="AF71" s="18">
        <v>72.680000305175781</v>
      </c>
      <c r="AG71" s="18">
        <v>69.800003051757813</v>
      </c>
      <c r="AH71" s="18">
        <v>69.080001831054688</v>
      </c>
      <c r="AI71" s="18">
        <v>70.879997253417969</v>
      </c>
      <c r="AJ71" s="18">
        <v>71.05999755859375</v>
      </c>
      <c r="AK71" s="18">
        <v>73.760002136230469</v>
      </c>
      <c r="AL71" s="18">
        <v>67.639999389648438</v>
      </c>
      <c r="AM71" s="18">
        <v>71.05999755859375</v>
      </c>
      <c r="AN71" s="18">
        <v>68.720001220703125</v>
      </c>
      <c r="AO71" s="18">
        <v>71.419998168945313</v>
      </c>
      <c r="AP71" s="18">
        <v>73.580001831054688</v>
      </c>
      <c r="AQ71" s="18">
        <v>73.760002136230469</v>
      </c>
      <c r="AR71" s="18">
        <v>72.319999694824219</v>
      </c>
      <c r="AS71" s="18">
        <v>71.239997863769531</v>
      </c>
      <c r="AT71" s="18">
        <v>73.580001831054688</v>
      </c>
      <c r="AU71" s="18">
        <v>69.44000244140625</v>
      </c>
      <c r="AV71" s="18">
        <v>72.139999389648438</v>
      </c>
    </row>
    <row r="72" spans="2:48" x14ac:dyDescent="0.25">
      <c r="B72" t="s">
        <v>858</v>
      </c>
      <c r="C72" s="51" t="s">
        <v>631</v>
      </c>
      <c r="D72" s="2" t="s">
        <v>715</v>
      </c>
      <c r="E72" s="38">
        <v>72.680000305175781</v>
      </c>
      <c r="F72" s="38">
        <v>-77.970001220703125</v>
      </c>
      <c r="G72" s="60">
        <v>31</v>
      </c>
      <c r="H72" s="18">
        <v>55.005168914794922</v>
      </c>
      <c r="I72" s="18">
        <v>47.263538360595703</v>
      </c>
      <c r="J72" s="3">
        <v>7.7416324615478516</v>
      </c>
      <c r="K72" s="67">
        <v>0.86733549833297729</v>
      </c>
      <c r="L72" s="60">
        <v>14.999999552965164</v>
      </c>
      <c r="M72" s="54"/>
      <c r="N72" s="56">
        <v>0.48387095332145691</v>
      </c>
      <c r="O72" s="56">
        <v>0.45161288976669312</v>
      </c>
      <c r="P72" s="56">
        <v>6.4516127109527588E-2</v>
      </c>
      <c r="R72" s="18">
        <v>61.700000762939453</v>
      </c>
      <c r="S72" s="18">
        <v>56.119998931884766</v>
      </c>
      <c r="T72" s="18">
        <v>60.080001831054688</v>
      </c>
      <c r="U72" s="18">
        <v>64.400001525878906</v>
      </c>
      <c r="V72" s="18">
        <v>55.040000915527344</v>
      </c>
      <c r="W72" s="18">
        <v>64.040000915527344</v>
      </c>
      <c r="X72" s="18">
        <v>64.580001831054688</v>
      </c>
      <c r="Y72" s="18">
        <v>56.840000152587891</v>
      </c>
      <c r="Z72" s="18">
        <v>59</v>
      </c>
      <c r="AA72" s="18">
        <v>59.540000915527344</v>
      </c>
      <c r="AB72" s="18">
        <v>59.900001525878906</v>
      </c>
      <c r="AC72" s="18">
        <v>53.779998779296875</v>
      </c>
      <c r="AD72" s="18">
        <v>58.819999694824219</v>
      </c>
      <c r="AE72" s="18">
        <v>55.040000915527344</v>
      </c>
      <c r="AF72" s="18">
        <v>53.060001373291016</v>
      </c>
      <c r="AG72" s="18">
        <v>52.700000762939453</v>
      </c>
      <c r="AH72" s="18">
        <v>50.180000305175781</v>
      </c>
      <c r="AI72" s="18">
        <v>51.799999237060547</v>
      </c>
      <c r="AJ72" s="18">
        <v>53.240001678466797</v>
      </c>
      <c r="AK72" s="18">
        <v>49.639999389648438</v>
      </c>
      <c r="AL72" s="18">
        <v>44.779998779296875</v>
      </c>
      <c r="AM72" s="18">
        <v>48.380001068115234</v>
      </c>
      <c r="AN72" s="18">
        <v>63.5</v>
      </c>
      <c r="AO72" s="18">
        <v>49.279998779296875</v>
      </c>
      <c r="AP72" s="18">
        <v>47.299999237060547</v>
      </c>
      <c r="AQ72" s="18">
        <v>45.139999389648438</v>
      </c>
      <c r="AR72" s="18">
        <v>48.560001373291016</v>
      </c>
      <c r="AS72" s="18">
        <v>56.479999542236328</v>
      </c>
      <c r="AT72" s="18">
        <v>54.680000305175781</v>
      </c>
      <c r="AU72" s="18">
        <v>52.880001068115234</v>
      </c>
      <c r="AV72" s="18">
        <v>54.680000305175781</v>
      </c>
    </row>
    <row r="73" spans="2:48" x14ac:dyDescent="0.25">
      <c r="B73" t="s">
        <v>774</v>
      </c>
      <c r="C73" s="51" t="s">
        <v>615</v>
      </c>
      <c r="D73" s="2" t="s">
        <v>709</v>
      </c>
      <c r="E73" s="38">
        <v>31.940000534057617</v>
      </c>
      <c r="F73" s="38">
        <v>-102.19000244140625</v>
      </c>
      <c r="G73" s="60">
        <v>31</v>
      </c>
      <c r="H73" s="18">
        <v>101.01548767089844</v>
      </c>
      <c r="I73" s="18">
        <v>93.274238586425781</v>
      </c>
      <c r="J73" s="3">
        <v>7.7412505149841309</v>
      </c>
      <c r="K73" s="67">
        <v>0.85830873250961304</v>
      </c>
      <c r="L73" s="60">
        <v>14.999999552965164</v>
      </c>
      <c r="M73" s="54"/>
      <c r="N73" s="56">
        <v>0.48387095332145691</v>
      </c>
      <c r="O73" s="56">
        <v>0.35483869910240173</v>
      </c>
      <c r="P73" s="56">
        <v>0.16129031777381897</v>
      </c>
      <c r="R73" s="18">
        <v>100.94000244140625</v>
      </c>
      <c r="S73" s="18">
        <v>100.94000244140625</v>
      </c>
      <c r="T73" s="18">
        <v>102.91999816894531</v>
      </c>
      <c r="U73" s="18">
        <v>98.05999755859375</v>
      </c>
      <c r="V73" s="18">
        <v>98.959999084472656</v>
      </c>
      <c r="W73" s="18">
        <v>100.94000244140625</v>
      </c>
      <c r="X73" s="18">
        <v>102.01999664306641</v>
      </c>
      <c r="Y73" s="18">
        <v>102.01999664306641</v>
      </c>
      <c r="Z73" s="18">
        <v>100.94000244140625</v>
      </c>
      <c r="AA73" s="18">
        <v>102.91999816894531</v>
      </c>
      <c r="AB73" s="18">
        <v>102.91999816894531</v>
      </c>
      <c r="AC73" s="18">
        <v>107.05999755859375</v>
      </c>
      <c r="AD73" s="18">
        <v>104</v>
      </c>
      <c r="AE73" s="18">
        <v>96.980003356933594</v>
      </c>
      <c r="AF73" s="18">
        <v>98.959999084472656</v>
      </c>
      <c r="AG73" s="18">
        <v>102.91999816894531</v>
      </c>
      <c r="AH73" s="18">
        <v>105.08000183105469</v>
      </c>
      <c r="AI73" s="18">
        <v>105.98000335693359</v>
      </c>
      <c r="AJ73" s="18">
        <v>102.91999816894531</v>
      </c>
      <c r="AK73" s="18">
        <v>100.04000091552734</v>
      </c>
      <c r="AL73" s="18">
        <v>96.980003356933594</v>
      </c>
      <c r="AM73" s="18">
        <v>96.980003356933594</v>
      </c>
      <c r="AN73" s="18">
        <v>93.919998168945313</v>
      </c>
      <c r="AO73" s="18">
        <v>96.980003356933594</v>
      </c>
      <c r="AP73" s="18">
        <v>107.95999908447266</v>
      </c>
      <c r="AQ73" s="18">
        <v>113</v>
      </c>
      <c r="AR73" s="18">
        <v>96.080001831054688</v>
      </c>
      <c r="AS73" s="18">
        <v>93.919998168945313</v>
      </c>
      <c r="AT73" s="18">
        <v>100.04000091552734</v>
      </c>
      <c r="AU73" s="18">
        <v>100.04000091552734</v>
      </c>
      <c r="AV73" s="18">
        <v>98.05999755859375</v>
      </c>
    </row>
    <row r="74" spans="2:48" x14ac:dyDescent="0.25">
      <c r="B74" t="s">
        <v>772</v>
      </c>
      <c r="C74" s="51" t="s">
        <v>613</v>
      </c>
      <c r="D74" s="2" t="s">
        <v>709</v>
      </c>
      <c r="E74" s="38">
        <v>34.549999237060547</v>
      </c>
      <c r="F74" s="38">
        <v>-101.76000213623047</v>
      </c>
      <c r="G74" s="60">
        <v>31</v>
      </c>
      <c r="H74" s="18">
        <v>96.78839111328125</v>
      </c>
      <c r="I74" s="18">
        <v>89.519309997558594</v>
      </c>
      <c r="J74" s="3">
        <v>7.2690825462341309</v>
      </c>
      <c r="K74" s="67">
        <v>0.82560837268829346</v>
      </c>
      <c r="L74" s="60">
        <v>14.999999552965164</v>
      </c>
      <c r="M74" s="54"/>
      <c r="N74" s="56">
        <v>0.48387095332145691</v>
      </c>
      <c r="O74" s="56">
        <v>0.32258063554763794</v>
      </c>
      <c r="P74" s="56">
        <v>9.6774190664291382E-2</v>
      </c>
      <c r="R74" s="18">
        <v>98.05999755859375</v>
      </c>
      <c r="S74" s="18">
        <v>98.05999755859375</v>
      </c>
      <c r="T74" s="18">
        <v>100.04000091552734</v>
      </c>
      <c r="U74" s="18">
        <v>96.080001831054688</v>
      </c>
      <c r="V74" s="18">
        <v>95</v>
      </c>
      <c r="W74" s="18">
        <v>96.080001831054688</v>
      </c>
      <c r="X74" s="18">
        <v>98.05999755859375</v>
      </c>
      <c r="Y74" s="18">
        <v>100.04000091552734</v>
      </c>
      <c r="Z74" s="18">
        <v>96.080001831054688</v>
      </c>
      <c r="AA74" s="18">
        <v>98.05999755859375</v>
      </c>
      <c r="AB74" s="18">
        <v>98.959999084472656</v>
      </c>
      <c r="AC74" s="18">
        <v>100.04000091552734</v>
      </c>
      <c r="AD74" s="18">
        <v>100.04000091552734</v>
      </c>
      <c r="AE74" s="18">
        <v>93.919998168945313</v>
      </c>
      <c r="AF74" s="18">
        <v>91.040000915527344</v>
      </c>
      <c r="AG74" s="18">
        <v>96.980003356933594</v>
      </c>
      <c r="AH74" s="18">
        <v>100.04000091552734</v>
      </c>
      <c r="AI74" s="18">
        <v>102.01999664306641</v>
      </c>
      <c r="AJ74" s="18">
        <v>105.98000335693359</v>
      </c>
      <c r="AK74" s="18">
        <v>102.91999816894531</v>
      </c>
      <c r="AL74" s="18">
        <v>96.980003356933594</v>
      </c>
      <c r="AM74" s="18">
        <v>98.05999755859375</v>
      </c>
      <c r="AN74" s="18">
        <v>89.959999084472656</v>
      </c>
      <c r="AO74" s="18">
        <v>93.919998168945313</v>
      </c>
      <c r="AP74" s="18">
        <v>91.94000244140625</v>
      </c>
      <c r="AQ74" s="18">
        <v>98.959999084472656</v>
      </c>
      <c r="AR74" s="18">
        <v>102.91999816894531</v>
      </c>
      <c r="AS74" s="18">
        <v>78.980003356933594</v>
      </c>
      <c r="AT74" s="18">
        <v>89.05999755859375</v>
      </c>
      <c r="AU74" s="18">
        <v>96.080001831054688</v>
      </c>
      <c r="AV74" s="18">
        <v>96.080001831054688</v>
      </c>
    </row>
    <row r="75" spans="2:48" x14ac:dyDescent="0.25">
      <c r="B75" t="s">
        <v>776</v>
      </c>
      <c r="C75" s="51" t="s">
        <v>617</v>
      </c>
      <c r="D75" s="2" t="s">
        <v>709</v>
      </c>
      <c r="E75" s="38">
        <v>35.229999542236328</v>
      </c>
      <c r="F75" s="38">
        <v>-101.70999908447266</v>
      </c>
      <c r="G75" s="60">
        <v>31</v>
      </c>
      <c r="H75" s="18">
        <v>96.387733459472656</v>
      </c>
      <c r="I75" s="18">
        <v>89.208854675292969</v>
      </c>
      <c r="J75" s="3">
        <v>7.1788763999938965</v>
      </c>
      <c r="K75" s="67">
        <v>0.79642796516418457</v>
      </c>
      <c r="L75" s="60">
        <v>14.999999552965164</v>
      </c>
      <c r="M75" s="54"/>
      <c r="N75" s="56">
        <v>0.48387095332145691</v>
      </c>
      <c r="O75" s="56">
        <v>0.32258063554763794</v>
      </c>
      <c r="P75" s="56">
        <v>6.4516127109527588E-2</v>
      </c>
      <c r="R75" s="18">
        <v>102.01999664306641</v>
      </c>
      <c r="S75" s="18">
        <v>102.01999664306641</v>
      </c>
      <c r="T75" s="18">
        <v>95</v>
      </c>
      <c r="U75" s="18">
        <v>95</v>
      </c>
      <c r="V75" s="18">
        <v>98.05999755859375</v>
      </c>
      <c r="W75" s="18">
        <v>100.04000091552734</v>
      </c>
      <c r="X75" s="18">
        <v>104</v>
      </c>
      <c r="Y75" s="18">
        <v>98.959999084472656</v>
      </c>
      <c r="Z75" s="18">
        <v>98.05999755859375</v>
      </c>
      <c r="AA75" s="18">
        <v>98.959999084472656</v>
      </c>
      <c r="AB75" s="18">
        <v>100.04000091552734</v>
      </c>
      <c r="AC75" s="18">
        <v>96.980003356933594</v>
      </c>
      <c r="AD75" s="18">
        <v>91.040000915527344</v>
      </c>
      <c r="AE75" s="18">
        <v>89.959999084472656</v>
      </c>
      <c r="AF75" s="18">
        <v>98.05999755859375</v>
      </c>
      <c r="AG75" s="18">
        <v>102.01999664306641</v>
      </c>
      <c r="AH75" s="18">
        <v>102.01999664306641</v>
      </c>
      <c r="AI75" s="18">
        <v>100.94000244140625</v>
      </c>
      <c r="AJ75" s="18">
        <v>104</v>
      </c>
      <c r="AK75" s="18">
        <v>98.959999084472656</v>
      </c>
      <c r="AL75" s="18">
        <v>98.05999755859375</v>
      </c>
      <c r="AM75" s="18">
        <v>89.959999084472656</v>
      </c>
      <c r="AN75" s="18">
        <v>93.919998168945313</v>
      </c>
      <c r="AO75" s="18">
        <v>91.040000915527344</v>
      </c>
      <c r="AP75" s="18">
        <v>95</v>
      </c>
      <c r="AQ75" s="18">
        <v>95</v>
      </c>
      <c r="AR75" s="18">
        <v>78.980003356933594</v>
      </c>
      <c r="AS75" s="18">
        <v>91.94000244140625</v>
      </c>
      <c r="AT75" s="18">
        <v>98.959999084472656</v>
      </c>
      <c r="AU75" s="18">
        <v>91.040000915527344</v>
      </c>
      <c r="AV75" s="18">
        <v>87.980003356933594</v>
      </c>
    </row>
    <row r="76" spans="2:48" x14ac:dyDescent="0.25">
      <c r="B76" t="s">
        <v>775</v>
      </c>
      <c r="C76" s="51" t="s">
        <v>616</v>
      </c>
      <c r="D76" s="2" t="s">
        <v>709</v>
      </c>
      <c r="E76" s="38">
        <v>33.650001525878906</v>
      </c>
      <c r="F76" s="38">
        <v>-101.80999755859375</v>
      </c>
      <c r="G76" s="60">
        <v>31</v>
      </c>
      <c r="H76" s="18">
        <v>97.694183349609375</v>
      </c>
      <c r="I76" s="18">
        <v>90.704673767089844</v>
      </c>
      <c r="J76" s="3">
        <v>6.9895100593566895</v>
      </c>
      <c r="K76" s="67">
        <v>0.80463927984237671</v>
      </c>
      <c r="L76" s="60">
        <v>14.999999552965164</v>
      </c>
      <c r="M76" s="54"/>
      <c r="N76" s="56">
        <v>0.48387095332145691</v>
      </c>
      <c r="O76" s="56">
        <v>0.32258063554763794</v>
      </c>
      <c r="P76" s="56">
        <v>0.19354838132858276</v>
      </c>
      <c r="R76" s="18">
        <v>98.959999084472656</v>
      </c>
      <c r="S76" s="18">
        <v>100.94000244140625</v>
      </c>
      <c r="T76" s="18">
        <v>96.980003356933594</v>
      </c>
      <c r="U76" s="18">
        <v>95</v>
      </c>
      <c r="V76" s="18">
        <v>96.080001831054688</v>
      </c>
      <c r="W76" s="18">
        <v>96.980003356933594</v>
      </c>
      <c r="X76" s="18">
        <v>100.94000244140625</v>
      </c>
      <c r="Y76" s="18">
        <v>98.959999084472656</v>
      </c>
      <c r="Z76" s="18">
        <v>100.04000091552734</v>
      </c>
      <c r="AA76" s="18">
        <v>98.959999084472656</v>
      </c>
      <c r="AB76" s="18">
        <v>100.04000091552734</v>
      </c>
      <c r="AC76" s="18">
        <v>102.91999816894531</v>
      </c>
      <c r="AD76" s="18">
        <v>93.919998168945313</v>
      </c>
      <c r="AE76" s="18">
        <v>96.080001831054688</v>
      </c>
      <c r="AF76" s="18">
        <v>98.959999084472656</v>
      </c>
      <c r="AG76" s="18">
        <v>102.91999816894531</v>
      </c>
      <c r="AH76" s="18">
        <v>104</v>
      </c>
      <c r="AI76" s="18">
        <v>105.08000183105469</v>
      </c>
      <c r="AJ76" s="18">
        <v>102.01999664306641</v>
      </c>
      <c r="AK76" s="18">
        <v>98.959999084472656</v>
      </c>
      <c r="AL76" s="18">
        <v>96.980003356933594</v>
      </c>
      <c r="AM76" s="18">
        <v>93.919998168945313</v>
      </c>
      <c r="AN76" s="18">
        <v>91.94000244140625</v>
      </c>
      <c r="AO76" s="18">
        <v>91.94000244140625</v>
      </c>
      <c r="AP76" s="18">
        <v>104</v>
      </c>
      <c r="AQ76" s="18">
        <v>109.04000091552734</v>
      </c>
      <c r="AR76" s="18">
        <v>82.94000244140625</v>
      </c>
      <c r="AS76" s="18">
        <v>82.94000244140625</v>
      </c>
      <c r="AT76" s="18">
        <v>95</v>
      </c>
      <c r="AU76" s="18">
        <v>96.080001831054688</v>
      </c>
      <c r="AV76" s="18">
        <v>95</v>
      </c>
    </row>
    <row r="77" spans="2:48" x14ac:dyDescent="0.25">
      <c r="B77" t="s">
        <v>937</v>
      </c>
      <c r="C77" s="51" t="s">
        <v>897</v>
      </c>
      <c r="D77" s="2" t="s">
        <v>709</v>
      </c>
      <c r="E77" s="38">
        <v>30.600000381469727</v>
      </c>
      <c r="F77" s="38">
        <v>-103.88999938964844</v>
      </c>
      <c r="G77" s="60">
        <v>31</v>
      </c>
      <c r="H77" s="18">
        <v>94.076774597167969</v>
      </c>
      <c r="I77" s="18">
        <v>87.532371520996094</v>
      </c>
      <c r="J77" s="3">
        <v>6.5444097518920898</v>
      </c>
      <c r="K77" s="67">
        <v>0.8308899998664856</v>
      </c>
      <c r="L77" s="60">
        <v>14.999999552965164</v>
      </c>
      <c r="M77" s="54"/>
      <c r="N77" s="56">
        <v>0.48387095332145691</v>
      </c>
      <c r="O77" s="56">
        <v>0.22580644488334656</v>
      </c>
      <c r="P77" s="56">
        <v>6.4516127109527588E-2</v>
      </c>
      <c r="R77" s="18">
        <v>93.919998168945313</v>
      </c>
      <c r="S77" s="18">
        <v>96.080001831054688</v>
      </c>
      <c r="T77" s="18">
        <v>96.980003356933594</v>
      </c>
      <c r="U77" s="18">
        <v>96.980003356933594</v>
      </c>
      <c r="V77" s="18">
        <v>95</v>
      </c>
      <c r="W77" s="18">
        <v>96.080001831054688</v>
      </c>
      <c r="X77" s="18">
        <v>96.980003356933594</v>
      </c>
      <c r="Y77" s="18">
        <v>96.980003356933594</v>
      </c>
      <c r="Z77" s="18">
        <v>96.980003356933594</v>
      </c>
      <c r="AA77" s="18">
        <v>93.019996643066406</v>
      </c>
      <c r="AB77" s="18">
        <v>96.080001831054688</v>
      </c>
      <c r="AC77" s="18">
        <v>96.080001831054688</v>
      </c>
      <c r="AD77" s="18">
        <v>96.080001831054688</v>
      </c>
      <c r="AE77" s="18">
        <v>89.959999084472656</v>
      </c>
      <c r="AF77" s="18">
        <v>91.040000915527344</v>
      </c>
      <c r="AG77" s="18">
        <v>93.019996643066406</v>
      </c>
      <c r="AH77" s="18">
        <v>93.919998168945313</v>
      </c>
      <c r="AI77" s="18">
        <v>95</v>
      </c>
      <c r="AJ77" s="18">
        <v>95</v>
      </c>
      <c r="AK77" s="18">
        <v>93.019996643066406</v>
      </c>
      <c r="AL77" s="18">
        <v>93.019996643066406</v>
      </c>
      <c r="AM77" s="18">
        <v>91.040000915527344</v>
      </c>
      <c r="AN77" s="18">
        <v>87.980003356933594</v>
      </c>
      <c r="AO77" s="18">
        <v>89.959999084472656</v>
      </c>
      <c r="AP77" s="18">
        <v>96.080001831054688</v>
      </c>
      <c r="AQ77" s="18">
        <v>102.01999664306641</v>
      </c>
      <c r="AR77" s="18">
        <v>100.94000244140625</v>
      </c>
      <c r="AS77" s="18">
        <v>89.05999755859375</v>
      </c>
      <c r="AT77" s="18">
        <v>91.040000915527344</v>
      </c>
      <c r="AU77" s="18">
        <v>87.980003356933594</v>
      </c>
      <c r="AV77" s="18">
        <v>89.05999755859375</v>
      </c>
    </row>
    <row r="78" spans="2:48" x14ac:dyDescent="0.25">
      <c r="B78" t="s">
        <v>771</v>
      </c>
      <c r="C78" s="51" t="s">
        <v>612</v>
      </c>
      <c r="D78" s="2" t="s">
        <v>709</v>
      </c>
      <c r="E78" s="38">
        <v>29.809999465942383</v>
      </c>
      <c r="F78" s="38">
        <v>-101.55999755859375</v>
      </c>
      <c r="G78" s="60">
        <v>31</v>
      </c>
      <c r="H78" s="18">
        <v>104.20903015136719</v>
      </c>
      <c r="I78" s="18">
        <v>97.794593811035156</v>
      </c>
      <c r="J78" s="3">
        <v>6.4144406318664551</v>
      </c>
      <c r="K78" s="67">
        <v>0.87219107151031494</v>
      </c>
      <c r="L78" s="60">
        <v>14.999999552965164</v>
      </c>
      <c r="M78" s="54"/>
      <c r="N78" s="56">
        <v>0.48387095332145691</v>
      </c>
      <c r="O78" s="56">
        <v>0.35483869910240173</v>
      </c>
      <c r="P78" s="56">
        <v>9.6774190664291382E-2</v>
      </c>
      <c r="R78" s="18">
        <v>102.91999816894531</v>
      </c>
      <c r="S78" s="18">
        <v>102.91999816894531</v>
      </c>
      <c r="T78" s="18">
        <v>102.91999816894531</v>
      </c>
      <c r="U78" s="18">
        <v>107.05999755859375</v>
      </c>
      <c r="V78" s="18">
        <v>102.91999816894531</v>
      </c>
      <c r="W78" s="18">
        <v>105.98000335693359</v>
      </c>
      <c r="X78" s="18">
        <v>105.08000183105469</v>
      </c>
      <c r="Y78" s="18">
        <v>105.08000183105469</v>
      </c>
      <c r="Z78" s="18">
        <v>102.91999816894531</v>
      </c>
      <c r="AA78" s="18">
        <v>102.91999816894531</v>
      </c>
      <c r="AB78" s="18">
        <v>102.91999816894531</v>
      </c>
      <c r="AC78" s="18">
        <v>102.91999816894531</v>
      </c>
      <c r="AD78" s="18">
        <v>107.95999908447266</v>
      </c>
      <c r="AE78" s="18">
        <v>107.95999908447266</v>
      </c>
      <c r="AF78" s="18">
        <v>107.05999755859375</v>
      </c>
      <c r="AG78" s="18">
        <v>105.98000335693359</v>
      </c>
      <c r="AH78" s="18">
        <v>107.05999755859375</v>
      </c>
      <c r="AI78" s="18">
        <v>107.05999755859375</v>
      </c>
      <c r="AJ78" s="18">
        <v>105.98000335693359</v>
      </c>
      <c r="AK78" s="18">
        <v>102.01999664306641</v>
      </c>
      <c r="AL78" s="18">
        <v>100.94000244140625</v>
      </c>
      <c r="AM78" s="18">
        <v>100.04000091552734</v>
      </c>
      <c r="AN78" s="18">
        <v>100.94000244140625</v>
      </c>
      <c r="AO78" s="18">
        <v>102.01999664306641</v>
      </c>
      <c r="AP78" s="18">
        <v>104</v>
      </c>
      <c r="AQ78" s="18">
        <v>105.98000335693359</v>
      </c>
      <c r="AR78" s="18">
        <v>111.01999664306641</v>
      </c>
      <c r="AS78" s="18">
        <v>102.01999664306641</v>
      </c>
      <c r="AT78" s="18">
        <v>100.94000244140625</v>
      </c>
      <c r="AU78" s="18">
        <v>102.01999664306641</v>
      </c>
      <c r="AV78" s="18">
        <v>102.91999816894531</v>
      </c>
    </row>
    <row r="79" spans="2:48" x14ac:dyDescent="0.25">
      <c r="B79" t="s">
        <v>938</v>
      </c>
      <c r="C79" s="51" t="s">
        <v>896</v>
      </c>
      <c r="D79" s="2" t="s">
        <v>709</v>
      </c>
      <c r="E79" s="38">
        <v>28.459999084472656</v>
      </c>
      <c r="F79" s="38">
        <v>-99.220001220703125</v>
      </c>
      <c r="G79" s="60">
        <v>31</v>
      </c>
      <c r="H79" s="18">
        <v>104.78387451171875</v>
      </c>
      <c r="I79" s="18">
        <v>98.491470336914063</v>
      </c>
      <c r="J79" s="3">
        <v>6.2924017906188965</v>
      </c>
      <c r="K79" s="67">
        <v>0.88056761026382446</v>
      </c>
      <c r="L79" s="60">
        <v>14.999999552965164</v>
      </c>
      <c r="M79" s="54"/>
      <c r="N79" s="56">
        <v>0.48387095332145691</v>
      </c>
      <c r="O79" s="56">
        <v>0.29032257199287415</v>
      </c>
      <c r="P79" s="56">
        <v>0.12903225421905518</v>
      </c>
      <c r="R79" s="18">
        <v>104</v>
      </c>
      <c r="S79" s="18">
        <v>102.91999816894531</v>
      </c>
      <c r="T79" s="18">
        <v>102.01999664306641</v>
      </c>
      <c r="U79" s="18">
        <v>102.91999816894531</v>
      </c>
      <c r="V79" s="18">
        <v>104</v>
      </c>
      <c r="W79" s="18">
        <v>105.08000183105469</v>
      </c>
      <c r="X79" s="18">
        <v>105.08000183105469</v>
      </c>
      <c r="Y79" s="18">
        <v>107.95999908447266</v>
      </c>
      <c r="Z79" s="18">
        <v>105.98000335693359</v>
      </c>
      <c r="AA79" s="18">
        <v>107.95999908447266</v>
      </c>
      <c r="AB79" s="18">
        <v>107.05999755859375</v>
      </c>
      <c r="AC79" s="18">
        <v>107.05999755859375</v>
      </c>
      <c r="AD79" s="18">
        <v>109.04000091552734</v>
      </c>
      <c r="AE79" s="18">
        <v>105.08000183105469</v>
      </c>
      <c r="AF79" s="18">
        <v>105.98000335693359</v>
      </c>
      <c r="AG79" s="18">
        <v>105.98000335693359</v>
      </c>
      <c r="AH79" s="18">
        <v>107.05999755859375</v>
      </c>
      <c r="AI79" s="18">
        <v>107.05999755859375</v>
      </c>
      <c r="AJ79" s="18">
        <v>104</v>
      </c>
      <c r="AK79" s="18">
        <v>102.91999816894531</v>
      </c>
      <c r="AL79" s="18">
        <v>102.01999664306641</v>
      </c>
      <c r="AM79" s="18">
        <v>102.91999816894531</v>
      </c>
      <c r="AN79" s="18">
        <v>104</v>
      </c>
      <c r="AO79" s="18">
        <v>100.94000244140625</v>
      </c>
      <c r="AP79" s="18">
        <v>105.08000183105469</v>
      </c>
      <c r="AQ79" s="18">
        <v>107.05999755859375</v>
      </c>
      <c r="AR79" s="18">
        <v>104</v>
      </c>
      <c r="AS79" s="18">
        <v>102.01999664306641</v>
      </c>
      <c r="AT79" s="18">
        <v>105.08000183105469</v>
      </c>
      <c r="AU79" s="18">
        <v>104</v>
      </c>
      <c r="AV79" s="18">
        <v>102.01999664306641</v>
      </c>
    </row>
    <row r="80" spans="2:48" x14ac:dyDescent="0.25">
      <c r="B80" t="s">
        <v>789</v>
      </c>
      <c r="C80" s="51" t="s">
        <v>630</v>
      </c>
      <c r="D80" s="2" t="s">
        <v>711</v>
      </c>
      <c r="E80" s="38">
        <v>35.509998321533203</v>
      </c>
      <c r="F80" s="38">
        <v>-108.79000091552734</v>
      </c>
      <c r="G80" s="60">
        <v>31</v>
      </c>
      <c r="H80" s="18">
        <v>90.674186706542969</v>
      </c>
      <c r="I80" s="18">
        <v>85.031455993652344</v>
      </c>
      <c r="J80" s="3">
        <v>5.642735481262207</v>
      </c>
      <c r="K80" s="67">
        <v>0.79004347324371338</v>
      </c>
      <c r="L80" s="60">
        <v>14.999999552965164</v>
      </c>
      <c r="M80" s="54"/>
      <c r="N80" s="56">
        <v>0.48387095332145691</v>
      </c>
      <c r="O80" s="56">
        <v>0.32258063554763794</v>
      </c>
      <c r="P80" s="56">
        <v>0.16129031777381897</v>
      </c>
      <c r="R80" s="18">
        <v>89.959999084472656</v>
      </c>
      <c r="S80" s="18">
        <v>89.959999084472656</v>
      </c>
      <c r="T80" s="18">
        <v>87.980003356933594</v>
      </c>
      <c r="U80" s="18">
        <v>86</v>
      </c>
      <c r="V80" s="18">
        <v>93.019996643066406</v>
      </c>
      <c r="W80" s="18">
        <v>91.94000244140625</v>
      </c>
      <c r="X80" s="18">
        <v>84.919998168945313</v>
      </c>
      <c r="Y80" s="18">
        <v>91.040000915527344</v>
      </c>
      <c r="Z80" s="18">
        <v>75.019996643066406</v>
      </c>
      <c r="AA80" s="18">
        <v>87.080001831054688</v>
      </c>
      <c r="AB80" s="18">
        <v>77</v>
      </c>
      <c r="AC80" s="18">
        <v>89.05999755859375</v>
      </c>
      <c r="AD80" s="18">
        <v>91.94000244140625</v>
      </c>
      <c r="AE80" s="18">
        <v>95</v>
      </c>
      <c r="AF80" s="18">
        <v>93.019996643066406</v>
      </c>
      <c r="AG80" s="18">
        <v>93.019996643066406</v>
      </c>
      <c r="AH80" s="18">
        <v>89.05999755859375</v>
      </c>
      <c r="AI80" s="18">
        <v>89.959999084472656</v>
      </c>
      <c r="AJ80" s="18">
        <v>91.94000244140625</v>
      </c>
      <c r="AK80" s="18">
        <v>96.080001831054688</v>
      </c>
      <c r="AL80" s="18">
        <v>93.919998168945313</v>
      </c>
      <c r="AM80" s="18">
        <v>91.94000244140625</v>
      </c>
      <c r="AN80" s="18">
        <v>89.959999084472656</v>
      </c>
      <c r="AO80" s="18">
        <v>91.94000244140625</v>
      </c>
      <c r="AP80" s="18">
        <v>93.019996643066406</v>
      </c>
      <c r="AQ80" s="18">
        <v>96.980003356933594</v>
      </c>
      <c r="AR80" s="18">
        <v>96.080001831054688</v>
      </c>
      <c r="AS80" s="18">
        <v>95</v>
      </c>
      <c r="AT80" s="18">
        <v>89.959999084472656</v>
      </c>
      <c r="AU80" s="18">
        <v>93.019996643066406</v>
      </c>
      <c r="AV80" s="18">
        <v>96.080001831054688</v>
      </c>
    </row>
    <row r="81" spans="2:48" x14ac:dyDescent="0.25">
      <c r="B81" t="s">
        <v>773</v>
      </c>
      <c r="C81" s="51" t="s">
        <v>614</v>
      </c>
      <c r="D81" s="2" t="s">
        <v>709</v>
      </c>
      <c r="E81" s="38">
        <v>30.319999694824219</v>
      </c>
      <c r="F81" s="38">
        <v>-97.760002136230469</v>
      </c>
      <c r="G81" s="60">
        <v>31</v>
      </c>
      <c r="H81" s="18">
        <v>101.64839172363281</v>
      </c>
      <c r="I81" s="18">
        <v>96.175758361816406</v>
      </c>
      <c r="J81" s="3">
        <v>5.4726324081420898</v>
      </c>
      <c r="K81" s="67">
        <v>0.82584822177886963</v>
      </c>
      <c r="L81" s="60">
        <v>14.999999552965164</v>
      </c>
      <c r="M81" s="54"/>
      <c r="N81" s="56">
        <v>0.48387095332145691</v>
      </c>
      <c r="O81" s="56">
        <v>0.16129031777381897</v>
      </c>
      <c r="P81" s="56">
        <v>0</v>
      </c>
      <c r="R81" s="18">
        <v>100.04000091552734</v>
      </c>
      <c r="S81" s="18">
        <v>100.04000091552734</v>
      </c>
      <c r="T81" s="18">
        <v>98.05999755859375</v>
      </c>
      <c r="U81" s="18">
        <v>95</v>
      </c>
      <c r="V81" s="18">
        <v>100.04000091552734</v>
      </c>
      <c r="W81" s="18">
        <v>102.01999664306641</v>
      </c>
      <c r="X81" s="18">
        <v>102.01999664306641</v>
      </c>
      <c r="Y81" s="18">
        <v>104</v>
      </c>
      <c r="Z81" s="18">
        <v>105.08000183105469</v>
      </c>
      <c r="AA81" s="18">
        <v>104</v>
      </c>
      <c r="AB81" s="18">
        <v>104</v>
      </c>
      <c r="AC81" s="18">
        <v>105.08000183105469</v>
      </c>
      <c r="AD81" s="18">
        <v>105.08000183105469</v>
      </c>
      <c r="AE81" s="18">
        <v>104</v>
      </c>
      <c r="AF81" s="18">
        <v>102.91999816894531</v>
      </c>
      <c r="AG81" s="18">
        <v>104</v>
      </c>
      <c r="AH81" s="18">
        <v>104</v>
      </c>
      <c r="AI81" s="18">
        <v>102.91999816894531</v>
      </c>
      <c r="AJ81" s="18">
        <v>102.91999816894531</v>
      </c>
      <c r="AK81" s="18">
        <v>102.91999816894531</v>
      </c>
      <c r="AL81" s="18">
        <v>100.94000244140625</v>
      </c>
      <c r="AM81" s="18">
        <v>102.01999664306641</v>
      </c>
      <c r="AN81" s="18">
        <v>100.04000091552734</v>
      </c>
      <c r="AO81" s="18">
        <v>98.959999084472656</v>
      </c>
      <c r="AP81" s="18">
        <v>100.94000244140625</v>
      </c>
      <c r="AQ81" s="18">
        <v>102.01999664306641</v>
      </c>
      <c r="AR81" s="18">
        <v>93.919998168945313</v>
      </c>
      <c r="AS81" s="18">
        <v>102.01999664306641</v>
      </c>
      <c r="AT81" s="18">
        <v>102.01999664306641</v>
      </c>
      <c r="AU81" s="18">
        <v>100.04000091552734</v>
      </c>
      <c r="AV81" s="18">
        <v>100.04000091552734</v>
      </c>
    </row>
    <row r="82" spans="2:48" x14ac:dyDescent="0.25">
      <c r="B82" t="s">
        <v>765</v>
      </c>
      <c r="C82" s="51" t="s">
        <v>606</v>
      </c>
      <c r="D82" s="2" t="s">
        <v>716</v>
      </c>
      <c r="E82" s="38">
        <v>33.630001068115234</v>
      </c>
      <c r="F82" s="38">
        <v>-84.44000244140625</v>
      </c>
      <c r="G82" s="60">
        <v>31</v>
      </c>
      <c r="H82" s="18">
        <v>92.392906188964844</v>
      </c>
      <c r="I82" s="18">
        <v>87.641288757324219</v>
      </c>
      <c r="J82" s="3">
        <v>4.751622200012207</v>
      </c>
      <c r="K82" s="67">
        <v>0.76416993141174316</v>
      </c>
      <c r="L82" s="60">
        <v>14.999999552965164</v>
      </c>
      <c r="M82" s="54"/>
      <c r="N82" s="56">
        <v>0.48387095332145691</v>
      </c>
      <c r="O82" s="56">
        <v>6.4516127109527588E-2</v>
      </c>
      <c r="P82" s="56">
        <v>0</v>
      </c>
      <c r="R82" s="18">
        <v>93.919998168945313</v>
      </c>
      <c r="S82" s="18">
        <v>87.080001831054688</v>
      </c>
      <c r="T82" s="18">
        <v>89.959999084472656</v>
      </c>
      <c r="U82" s="18">
        <v>87.980003356933594</v>
      </c>
      <c r="V82" s="18">
        <v>91.040000915527344</v>
      </c>
      <c r="W82" s="18">
        <v>93.019996643066406</v>
      </c>
      <c r="X82" s="18">
        <v>95</v>
      </c>
      <c r="Y82" s="18">
        <v>93.919998168945313</v>
      </c>
      <c r="Z82" s="18">
        <v>95</v>
      </c>
      <c r="AA82" s="18">
        <v>96.080001831054688</v>
      </c>
      <c r="AB82" s="18">
        <v>96.080001831054688</v>
      </c>
      <c r="AC82" s="18">
        <v>96.080001831054688</v>
      </c>
      <c r="AD82" s="18">
        <v>100.04000091552734</v>
      </c>
      <c r="AE82" s="18">
        <v>95</v>
      </c>
      <c r="AF82" s="18">
        <v>95</v>
      </c>
      <c r="AG82" s="18">
        <v>96.080001831054688</v>
      </c>
      <c r="AH82" s="18">
        <v>98.05999755859375</v>
      </c>
      <c r="AI82" s="18">
        <v>95</v>
      </c>
      <c r="AJ82" s="18">
        <v>93.019996643066406</v>
      </c>
      <c r="AK82" s="18">
        <v>93.919998168945313</v>
      </c>
      <c r="AL82" s="18">
        <v>93.919998168945313</v>
      </c>
      <c r="AM82" s="18">
        <v>93.919998168945313</v>
      </c>
      <c r="AN82" s="18">
        <v>93.919998168945313</v>
      </c>
      <c r="AO82" s="18">
        <v>93.019996643066406</v>
      </c>
      <c r="AP82" s="18">
        <v>78.080001831054688</v>
      </c>
      <c r="AQ82" s="18">
        <v>82.94000244140625</v>
      </c>
      <c r="AR82" s="18">
        <v>87.980003356933594</v>
      </c>
      <c r="AS82" s="18">
        <v>89.959999084472656</v>
      </c>
      <c r="AT82" s="18">
        <v>89.05999755859375</v>
      </c>
      <c r="AU82" s="18">
        <v>89.05999755859375</v>
      </c>
      <c r="AV82" s="18">
        <v>91.040000915527344</v>
      </c>
    </row>
    <row r="83" spans="2:48" x14ac:dyDescent="0.25">
      <c r="B83" t="s">
        <v>767</v>
      </c>
      <c r="C83" s="51" t="s">
        <v>608</v>
      </c>
      <c r="D83" s="2" t="s">
        <v>711</v>
      </c>
      <c r="E83" s="38">
        <v>32.349998474121094</v>
      </c>
      <c r="F83" s="38">
        <v>-104.22000122070313</v>
      </c>
      <c r="G83" s="60">
        <v>29</v>
      </c>
      <c r="H83" s="18">
        <v>101.039306640625</v>
      </c>
      <c r="I83" s="18">
        <v>93.626319885253906</v>
      </c>
      <c r="J83" s="3">
        <v>7.4129848480224609</v>
      </c>
      <c r="K83" s="67">
        <v>0.83820223808288574</v>
      </c>
      <c r="L83" s="60">
        <v>14.999999403953552</v>
      </c>
      <c r="M83" s="54"/>
      <c r="N83" s="56">
        <v>0.51724135875701904</v>
      </c>
      <c r="O83" s="56">
        <v>0.31034481525421143</v>
      </c>
      <c r="P83" s="56">
        <v>0.10344827920198441</v>
      </c>
      <c r="R83" s="18">
        <v>98.05999755859375</v>
      </c>
      <c r="S83" s="18">
        <v>100.04000091552734</v>
      </c>
      <c r="T83" s="18">
        <v>100.94000244140625</v>
      </c>
      <c r="U83" s="18">
        <v>105.98000335693359</v>
      </c>
      <c r="V83" s="18">
        <v>98.05999755859375</v>
      </c>
      <c r="W83" s="18">
        <v>100.94000244140625</v>
      </c>
      <c r="Y83" s="18">
        <v>100.94000244140625</v>
      </c>
      <c r="Z83" s="18">
        <v>104</v>
      </c>
      <c r="AA83" s="18">
        <v>102.01999664306641</v>
      </c>
      <c r="AB83" s="18">
        <v>102.01999664306641</v>
      </c>
      <c r="AC83" s="18">
        <v>100.94000244140625</v>
      </c>
      <c r="AD83" s="18">
        <v>105.08000183105469</v>
      </c>
      <c r="AE83" s="18">
        <v>102.01999664306641</v>
      </c>
      <c r="AF83" s="18">
        <v>96.980003356933594</v>
      </c>
      <c r="AG83" s="18">
        <v>98.959999084472656</v>
      </c>
      <c r="AH83" s="18">
        <v>105.08000183105469</v>
      </c>
      <c r="AI83" s="18">
        <v>105.98000335693359</v>
      </c>
      <c r="AJ83" s="18">
        <v>105.08000183105469</v>
      </c>
      <c r="AK83" s="18">
        <v>104</v>
      </c>
      <c r="AL83" s="18">
        <v>100.04000091552734</v>
      </c>
      <c r="AM83" s="18">
        <v>96.980003356933594</v>
      </c>
      <c r="AN83" s="18">
        <v>96.980003356933594</v>
      </c>
      <c r="AO83" s="18">
        <v>95</v>
      </c>
      <c r="AP83" s="18">
        <v>100.94000244140625</v>
      </c>
      <c r="AQ83" s="18">
        <v>109.04000091552734</v>
      </c>
      <c r="AR83" s="18">
        <v>111.01999664306641</v>
      </c>
      <c r="AS83" s="18">
        <v>91.040000915527344</v>
      </c>
      <c r="AT83" s="18">
        <v>91.94000244140625</v>
      </c>
      <c r="AU83" s="18">
        <v>100.04000091552734</v>
      </c>
    </row>
    <row r="84" spans="2:48" x14ac:dyDescent="0.25">
      <c r="B84" t="s">
        <v>769</v>
      </c>
      <c r="C84" s="51" t="s">
        <v>610</v>
      </c>
      <c r="D84" s="2" t="s">
        <v>709</v>
      </c>
      <c r="E84" s="38">
        <v>34.189998626708984</v>
      </c>
      <c r="F84" s="38">
        <v>-101.69999694824219</v>
      </c>
      <c r="G84" s="60">
        <v>29</v>
      </c>
      <c r="H84" s="18">
        <v>97.147598266601563</v>
      </c>
      <c r="I84" s="18">
        <v>89.74798583984375</v>
      </c>
      <c r="J84" s="3">
        <v>7.3996076583862305</v>
      </c>
      <c r="K84" s="67">
        <v>0.83170652389526367</v>
      </c>
      <c r="L84" s="60">
        <v>14.999999403953552</v>
      </c>
      <c r="M84" s="54"/>
      <c r="N84" s="56">
        <v>0.51724135875701904</v>
      </c>
      <c r="O84" s="56">
        <v>0.37931033968925476</v>
      </c>
      <c r="P84" s="56">
        <v>0.13793103396892548</v>
      </c>
      <c r="R84" s="18">
        <v>96.980003356933594</v>
      </c>
      <c r="S84" s="18">
        <v>98.05999755859375</v>
      </c>
      <c r="T84" s="18">
        <v>98.959999084472656</v>
      </c>
      <c r="U84" s="18">
        <v>100.04000091552734</v>
      </c>
      <c r="V84" s="18">
        <v>96.980003356933594</v>
      </c>
      <c r="W84" s="18">
        <v>95</v>
      </c>
      <c r="X84" s="18">
        <v>96.080001831054688</v>
      </c>
      <c r="Y84" s="18">
        <v>100.04000091552734</v>
      </c>
      <c r="Z84" s="18">
        <v>100.04000091552734</v>
      </c>
      <c r="AB84" s="18">
        <v>98.05999755859375</v>
      </c>
      <c r="AC84" s="18">
        <v>98.05999755859375</v>
      </c>
      <c r="AE84" s="18">
        <v>100.04000091552734</v>
      </c>
      <c r="AF84" s="18">
        <v>93.019996643066406</v>
      </c>
      <c r="AG84" s="18">
        <v>96.980003356933594</v>
      </c>
      <c r="AH84" s="18">
        <v>100.94000244140625</v>
      </c>
      <c r="AI84" s="18">
        <v>102.01999664306641</v>
      </c>
      <c r="AJ84" s="18">
        <v>102.91999816894531</v>
      </c>
      <c r="AK84" s="18">
        <v>102.91999816894531</v>
      </c>
      <c r="AL84" s="18">
        <v>102.01999664306641</v>
      </c>
      <c r="AM84" s="18">
        <v>98.959999084472656</v>
      </c>
      <c r="AN84" s="18">
        <v>96.080001831054688</v>
      </c>
      <c r="AO84" s="18">
        <v>93.019996643066406</v>
      </c>
      <c r="AP84" s="18">
        <v>91.94000244140625</v>
      </c>
      <c r="AQ84" s="18">
        <v>98.959999084472656</v>
      </c>
      <c r="AR84" s="18">
        <v>107.05999755859375</v>
      </c>
      <c r="AS84" s="18">
        <v>78.980003356933594</v>
      </c>
      <c r="AT84" s="18">
        <v>82.040000915527344</v>
      </c>
      <c r="AU84" s="18">
        <v>95</v>
      </c>
      <c r="AV84" s="18">
        <v>96.080001831054688</v>
      </c>
    </row>
    <row r="85" spans="2:48" x14ac:dyDescent="0.25">
      <c r="B85" t="s">
        <v>770</v>
      </c>
      <c r="C85" s="51" t="s">
        <v>611</v>
      </c>
      <c r="D85" s="2" t="s">
        <v>709</v>
      </c>
      <c r="E85" s="38">
        <v>32.229999542236328</v>
      </c>
      <c r="F85" s="38">
        <v>-98.230003356933594</v>
      </c>
      <c r="G85" s="60">
        <v>29</v>
      </c>
      <c r="H85" s="18">
        <v>100.19516754150391</v>
      </c>
      <c r="I85" s="18">
        <v>94.272735595703125</v>
      </c>
      <c r="J85" s="3">
        <v>5.9224305152893066</v>
      </c>
      <c r="K85" s="67">
        <v>0.79297399520874023</v>
      </c>
      <c r="L85" s="60">
        <v>14.999999403953552</v>
      </c>
      <c r="M85" s="54"/>
      <c r="N85" s="56">
        <v>0.51724135875701904</v>
      </c>
      <c r="O85" s="56">
        <v>0.31034481525421143</v>
      </c>
      <c r="P85" s="56">
        <v>3.4482758492231369E-2</v>
      </c>
      <c r="S85" s="18">
        <v>100.94000244140625</v>
      </c>
      <c r="T85" s="18">
        <v>95</v>
      </c>
      <c r="U85" s="18">
        <v>98.959999084472656</v>
      </c>
      <c r="V85" s="18">
        <v>98.05999755859375</v>
      </c>
      <c r="W85" s="18">
        <v>98.959999084472656</v>
      </c>
      <c r="X85" s="18">
        <v>102.91999816894531</v>
      </c>
      <c r="Y85" s="18">
        <v>102.01999664306641</v>
      </c>
      <c r="Z85" s="18">
        <v>102.01999664306641</v>
      </c>
      <c r="AA85" s="18">
        <v>102.91999816894531</v>
      </c>
      <c r="AB85" s="18">
        <v>105.08000183105469</v>
      </c>
      <c r="AC85" s="18">
        <v>104</v>
      </c>
      <c r="AD85" s="18">
        <v>105.08000183105469</v>
      </c>
      <c r="AE85" s="18">
        <v>95</v>
      </c>
      <c r="AG85" s="18">
        <v>102.91999816894531</v>
      </c>
      <c r="AH85" s="18">
        <v>104</v>
      </c>
      <c r="AI85" s="18">
        <v>105.08000183105469</v>
      </c>
      <c r="AJ85" s="18">
        <v>102.91999816894531</v>
      </c>
      <c r="AK85" s="18">
        <v>102.91999816894531</v>
      </c>
      <c r="AL85" s="18">
        <v>102.01999664306641</v>
      </c>
      <c r="AM85" s="18">
        <v>102.01999664306641</v>
      </c>
      <c r="AN85" s="18">
        <v>98.959999084472656</v>
      </c>
      <c r="AO85" s="18">
        <v>96.980003356933594</v>
      </c>
      <c r="AP85" s="18">
        <v>100.04000091552734</v>
      </c>
      <c r="AQ85" s="18">
        <v>102.91999816894531</v>
      </c>
      <c r="AR85" s="18">
        <v>87.980003356933594</v>
      </c>
      <c r="AS85" s="18">
        <v>91.94000244140625</v>
      </c>
      <c r="AT85" s="18">
        <v>100.04000091552734</v>
      </c>
      <c r="AU85" s="18">
        <v>98.959999084472656</v>
      </c>
      <c r="AV85" s="18">
        <v>95</v>
      </c>
    </row>
    <row r="86" spans="2:48" x14ac:dyDescent="0.25">
      <c r="B86" t="s">
        <v>764</v>
      </c>
      <c r="C86" s="51" t="s">
        <v>604</v>
      </c>
      <c r="D86" s="2" t="s">
        <v>713</v>
      </c>
      <c r="E86" s="38">
        <v>33.819999694824219</v>
      </c>
      <c r="F86" s="38">
        <v>-111.90000152587891</v>
      </c>
      <c r="G86" s="60">
        <v>29</v>
      </c>
      <c r="H86" s="18">
        <v>106.24070739746094</v>
      </c>
      <c r="I86" s="18">
        <v>100.35655975341797</v>
      </c>
      <c r="J86" s="3">
        <v>5.8841428756713867</v>
      </c>
      <c r="K86" s="67">
        <v>0.80881762504577637</v>
      </c>
      <c r="L86" s="60">
        <v>14.999999403953552</v>
      </c>
      <c r="M86" s="54"/>
      <c r="N86" s="56">
        <v>0.51724135875701904</v>
      </c>
      <c r="O86" s="56">
        <v>0.31034481525421143</v>
      </c>
      <c r="P86" s="56">
        <v>0</v>
      </c>
      <c r="R86" s="18">
        <v>102.01999664306641</v>
      </c>
      <c r="S86" s="18">
        <v>107.95999908447266</v>
      </c>
      <c r="T86" s="18">
        <v>107.95999908447266</v>
      </c>
      <c r="U86" s="18">
        <v>107.95999908447266</v>
      </c>
      <c r="V86" s="18">
        <v>111.91999816894531</v>
      </c>
      <c r="W86" s="18">
        <v>111.91999816894531</v>
      </c>
      <c r="X86" s="18">
        <v>111.91999816894531</v>
      </c>
      <c r="Y86" s="18">
        <v>104</v>
      </c>
      <c r="Z86" s="18">
        <v>104</v>
      </c>
      <c r="AA86" s="18">
        <v>98.05999755859375</v>
      </c>
      <c r="AB86" s="18">
        <v>100.04000091552734</v>
      </c>
      <c r="AC86" s="18">
        <v>102.91999816894531</v>
      </c>
      <c r="AE86" s="18">
        <v>109.94000244140625</v>
      </c>
      <c r="AF86" s="18">
        <v>109.94000244140625</v>
      </c>
      <c r="AG86" s="18">
        <v>109.94000244140625</v>
      </c>
      <c r="AH86" s="18">
        <v>105.08000183105469</v>
      </c>
      <c r="AI86" s="18">
        <v>102.91999816894531</v>
      </c>
      <c r="AJ86" s="18">
        <v>105.08000183105469</v>
      </c>
      <c r="AK86" s="18">
        <v>109.94000244140625</v>
      </c>
      <c r="AL86" s="18">
        <v>109.94000244140625</v>
      </c>
      <c r="AM86" s="18">
        <v>109.04000091552734</v>
      </c>
      <c r="AO86" s="18">
        <v>105.08000183105469</v>
      </c>
      <c r="AP86" s="18">
        <v>98.05999755859375</v>
      </c>
      <c r="AQ86" s="18">
        <v>104</v>
      </c>
      <c r="AR86" s="18">
        <v>107.05999755859375</v>
      </c>
      <c r="AS86" s="18">
        <v>107.05999755859375</v>
      </c>
      <c r="AT86" s="18">
        <v>107.05999755859375</v>
      </c>
      <c r="AU86" s="18">
        <v>105.08000183105469</v>
      </c>
      <c r="AV86" s="18">
        <v>105.08000183105469</v>
      </c>
    </row>
    <row r="87" spans="2:48" x14ac:dyDescent="0.25">
      <c r="B87" t="s">
        <v>939</v>
      </c>
      <c r="C87" s="51" t="s">
        <v>886</v>
      </c>
      <c r="D87" s="2" t="s">
        <v>710</v>
      </c>
      <c r="E87" s="38">
        <v>19.549999237060547</v>
      </c>
      <c r="F87" s="38">
        <v>-96.919998168945313</v>
      </c>
      <c r="G87" s="60">
        <v>21</v>
      </c>
      <c r="H87" s="18">
        <v>84.371429443359375</v>
      </c>
      <c r="I87" s="18">
        <v>79.567291259765625</v>
      </c>
      <c r="J87" s="3">
        <v>4.8041410446166992</v>
      </c>
      <c r="K87" s="67">
        <v>0.88260012865066528</v>
      </c>
      <c r="L87" s="60">
        <v>14.000000417232513</v>
      </c>
      <c r="M87" s="54"/>
      <c r="N87" s="56">
        <v>0.66666668653488159</v>
      </c>
      <c r="O87" s="56">
        <v>0.4285714328289032</v>
      </c>
      <c r="P87" s="56">
        <v>0.3333333432674408</v>
      </c>
      <c r="R87" s="18">
        <v>82.220001220703125</v>
      </c>
      <c r="T87" s="18">
        <v>84.55999755859375</v>
      </c>
      <c r="V87" s="18">
        <v>85.099998474121094</v>
      </c>
      <c r="W87" s="18">
        <v>82.580001831054688</v>
      </c>
      <c r="X87" s="18">
        <v>81.139999389648438</v>
      </c>
      <c r="Y87" s="18">
        <v>84.919998168945313</v>
      </c>
      <c r="Z87" s="18">
        <v>84.739997863769531</v>
      </c>
      <c r="AB87" s="18">
        <v>82.400001525878906</v>
      </c>
      <c r="AC87" s="18">
        <v>82.400001525878906</v>
      </c>
      <c r="AF87" s="18">
        <v>86.540000915527344</v>
      </c>
      <c r="AG87" s="18">
        <v>83.839996337890625</v>
      </c>
      <c r="AI87" s="18">
        <v>87.080001831054688</v>
      </c>
      <c r="AJ87" s="18">
        <v>85.279998779296875</v>
      </c>
      <c r="AK87" s="18">
        <v>79.160003662109375</v>
      </c>
      <c r="AM87" s="18">
        <v>81.319999694824219</v>
      </c>
      <c r="AP87" s="18">
        <v>87.080001831054688</v>
      </c>
      <c r="AQ87" s="18">
        <v>86.540000915527344</v>
      </c>
      <c r="AR87" s="18">
        <v>87.080001831054688</v>
      </c>
      <c r="AS87" s="18">
        <v>87.800003051757813</v>
      </c>
      <c r="AU87" s="18">
        <v>84.019996643066406</v>
      </c>
      <c r="AV87" s="18">
        <v>86</v>
      </c>
    </row>
    <row r="88" spans="2:48" x14ac:dyDescent="0.25">
      <c r="B88" t="s">
        <v>779</v>
      </c>
      <c r="C88" s="51" t="s">
        <v>620</v>
      </c>
      <c r="D88" s="2" t="s">
        <v>709</v>
      </c>
      <c r="E88" s="38">
        <v>33.169998168945313</v>
      </c>
      <c r="F88" s="38">
        <v>-101.80000305175781</v>
      </c>
      <c r="G88" s="60">
        <v>30</v>
      </c>
      <c r="H88" s="18">
        <v>97.862014770507813</v>
      </c>
      <c r="I88" s="18">
        <v>90.936248779296875</v>
      </c>
      <c r="J88" s="3">
        <v>6.9257650375366211</v>
      </c>
      <c r="K88" s="67">
        <v>0.79739749431610107</v>
      </c>
      <c r="L88" s="60">
        <v>14.000000059604645</v>
      </c>
      <c r="M88" s="54"/>
      <c r="N88" s="56">
        <v>0.46666666865348816</v>
      </c>
      <c r="O88" s="56">
        <v>0.26666668057441711</v>
      </c>
      <c r="P88" s="56">
        <v>0.1666666716337204</v>
      </c>
      <c r="R88" s="18">
        <v>98.05999755859375</v>
      </c>
      <c r="S88" s="18">
        <v>98.959999084472656</v>
      </c>
      <c r="T88" s="18">
        <v>100.04000091552734</v>
      </c>
      <c r="U88" s="18">
        <v>98.05999755859375</v>
      </c>
      <c r="V88" s="18">
        <v>91.94000244140625</v>
      </c>
      <c r="W88" s="18">
        <v>93.919998168945313</v>
      </c>
      <c r="X88" s="18">
        <v>96.080001831054688</v>
      </c>
      <c r="Y88" s="18">
        <v>100.94000244140625</v>
      </c>
      <c r="Z88" s="18">
        <v>98.959999084472656</v>
      </c>
      <c r="AA88" s="18">
        <v>100.04000091552734</v>
      </c>
      <c r="AB88" s="18">
        <v>100.04000091552734</v>
      </c>
      <c r="AC88" s="18">
        <v>100.04000091552734</v>
      </c>
      <c r="AD88" s="18">
        <v>102.91999816894531</v>
      </c>
      <c r="AE88" s="18">
        <v>93.919998168945313</v>
      </c>
      <c r="AF88" s="18">
        <v>95</v>
      </c>
      <c r="AG88" s="18">
        <v>96.980003356933594</v>
      </c>
      <c r="AH88" s="18">
        <v>102.01999664306641</v>
      </c>
      <c r="AI88" s="18">
        <v>102.91999816894531</v>
      </c>
      <c r="AJ88" s="18">
        <v>104</v>
      </c>
      <c r="AK88" s="18">
        <v>104</v>
      </c>
      <c r="AL88" s="18">
        <v>98.959999084472656</v>
      </c>
      <c r="AM88" s="18">
        <v>96.080001831054688</v>
      </c>
      <c r="AN88" s="18">
        <v>96.080001831054688</v>
      </c>
      <c r="AO88" s="18">
        <v>91.94000244140625</v>
      </c>
      <c r="AP88" s="18">
        <v>93.019996643066406</v>
      </c>
      <c r="AQ88" s="18">
        <v>105.08000183105469</v>
      </c>
      <c r="AR88" s="18">
        <v>107.95999908447266</v>
      </c>
      <c r="AS88" s="18">
        <v>84.919998168945313</v>
      </c>
      <c r="AT88" s="18">
        <v>86</v>
      </c>
      <c r="AU88" s="18">
        <v>96.980003356933594</v>
      </c>
    </row>
    <row r="89" spans="2:48" x14ac:dyDescent="0.25">
      <c r="B89" t="s">
        <v>940</v>
      </c>
      <c r="C89" s="51" t="s">
        <v>900</v>
      </c>
      <c r="D89" s="2" t="s">
        <v>709</v>
      </c>
      <c r="E89" s="38">
        <v>29.659999847412109</v>
      </c>
      <c r="F89" s="38">
        <v>-103.16999816894531</v>
      </c>
      <c r="G89" s="60">
        <v>30</v>
      </c>
      <c r="H89" s="18">
        <v>102.16999816894531</v>
      </c>
      <c r="I89" s="18">
        <v>96.017074584960938</v>
      </c>
      <c r="J89" s="3">
        <v>6.1529216766357422</v>
      </c>
      <c r="K89" s="67">
        <v>0.81474685668945313</v>
      </c>
      <c r="L89" s="60">
        <v>14.000000059604645</v>
      </c>
      <c r="M89" s="54"/>
      <c r="N89" s="56">
        <v>0.46666666865348816</v>
      </c>
      <c r="O89" s="56">
        <v>0.36666667461395264</v>
      </c>
      <c r="P89" s="56">
        <v>0.1666666716337204</v>
      </c>
      <c r="R89" s="18">
        <v>100.04000091552734</v>
      </c>
      <c r="S89" s="18">
        <v>102.01999664306641</v>
      </c>
      <c r="T89" s="18">
        <v>102.91999816894531</v>
      </c>
      <c r="U89" s="18">
        <v>105.98000335693359</v>
      </c>
      <c r="V89" s="18">
        <v>102.01999664306641</v>
      </c>
      <c r="W89" s="18">
        <v>102.91999816894531</v>
      </c>
      <c r="X89" s="18">
        <v>102.91999816894531</v>
      </c>
      <c r="Y89" s="18">
        <v>104</v>
      </c>
      <c r="Z89" s="18">
        <v>105.08000183105469</v>
      </c>
      <c r="AA89" s="18">
        <v>105.08000183105469</v>
      </c>
      <c r="AB89" s="18">
        <v>100.04000091552734</v>
      </c>
      <c r="AC89" s="18">
        <v>104</v>
      </c>
      <c r="AD89" s="18">
        <v>102.91999816894531</v>
      </c>
      <c r="AE89" s="18">
        <v>107.05999755859375</v>
      </c>
      <c r="AF89" s="18">
        <v>93.019996643066406</v>
      </c>
      <c r="AG89" s="18">
        <v>107.95999908447266</v>
      </c>
      <c r="AH89" s="18">
        <v>107.05999755859375</v>
      </c>
      <c r="AI89" s="18">
        <v>105.08000183105469</v>
      </c>
      <c r="AJ89" s="18">
        <v>107.05999755859375</v>
      </c>
      <c r="AK89" s="18">
        <v>100.94000244140625</v>
      </c>
      <c r="AL89" s="18">
        <v>100.04000091552734</v>
      </c>
      <c r="AM89" s="18">
        <v>98.959999084472656</v>
      </c>
      <c r="AO89" s="18">
        <v>98.05999755859375</v>
      </c>
      <c r="AP89" s="18">
        <v>98.05999755859375</v>
      </c>
      <c r="AQ89" s="18">
        <v>102.91999816894531</v>
      </c>
      <c r="AR89" s="18">
        <v>107.95999908447266</v>
      </c>
      <c r="AS89" s="18">
        <v>102.91999816894531</v>
      </c>
      <c r="AT89" s="18">
        <v>93.019996643066406</v>
      </c>
      <c r="AU89" s="18">
        <v>96.080001831054688</v>
      </c>
      <c r="AV89" s="18">
        <v>98.959999084472656</v>
      </c>
    </row>
    <row r="90" spans="2:48" x14ac:dyDescent="0.25">
      <c r="B90" t="s">
        <v>941</v>
      </c>
      <c r="C90" s="51" t="s">
        <v>901</v>
      </c>
      <c r="D90" s="2" t="s">
        <v>710</v>
      </c>
      <c r="E90" s="38">
        <v>16.75</v>
      </c>
      <c r="F90" s="38">
        <v>-92.629997253417969</v>
      </c>
      <c r="G90" s="60">
        <v>30</v>
      </c>
      <c r="H90" s="18">
        <v>79.124000549316406</v>
      </c>
      <c r="I90" s="18">
        <v>75.532234191894531</v>
      </c>
      <c r="J90" s="3">
        <v>3.5917642116546631</v>
      </c>
      <c r="K90" s="67">
        <v>0.85349577665328979</v>
      </c>
      <c r="L90" s="60">
        <v>14.000000059604645</v>
      </c>
      <c r="M90" s="54"/>
      <c r="N90" s="56">
        <v>0.46666666865348816</v>
      </c>
      <c r="O90" s="56">
        <v>0.40000000596046448</v>
      </c>
      <c r="P90" s="56">
        <v>0.13333334028720856</v>
      </c>
      <c r="R90" s="18">
        <v>76.279998779296875</v>
      </c>
      <c r="S90" s="18">
        <v>76.279998779296875</v>
      </c>
      <c r="T90" s="18">
        <v>79.160003662109375</v>
      </c>
      <c r="U90" s="18">
        <v>78.800003051757813</v>
      </c>
      <c r="V90" s="18">
        <v>80.599998474121094</v>
      </c>
      <c r="W90" s="18">
        <v>80.599998474121094</v>
      </c>
      <c r="X90" s="18">
        <v>77.360000610351563</v>
      </c>
      <c r="Y90" s="18">
        <v>79.160003662109375</v>
      </c>
      <c r="Z90" s="18">
        <v>79.160003662109375</v>
      </c>
      <c r="AA90" s="18">
        <v>81.680000305175781</v>
      </c>
      <c r="AB90" s="18">
        <v>80.599998474121094</v>
      </c>
      <c r="AC90" s="18">
        <v>78.44000244140625</v>
      </c>
      <c r="AE90" s="18">
        <v>80.599998474121094</v>
      </c>
      <c r="AF90" s="18">
        <v>79.160003662109375</v>
      </c>
      <c r="AG90" s="18">
        <v>81.680000305175781</v>
      </c>
      <c r="AH90" s="18">
        <v>81.680000305175781</v>
      </c>
      <c r="AI90" s="18">
        <v>79.519996643066406</v>
      </c>
      <c r="AJ90" s="18">
        <v>78.080001831054688</v>
      </c>
      <c r="AK90" s="18">
        <v>75.199996948242188</v>
      </c>
      <c r="AL90" s="18">
        <v>77.720001220703125</v>
      </c>
      <c r="AM90" s="18">
        <v>77.720001220703125</v>
      </c>
      <c r="AN90" s="18">
        <v>79.160003662109375</v>
      </c>
      <c r="AO90" s="18">
        <v>79.879997253417969</v>
      </c>
      <c r="AP90" s="18">
        <v>80.599998474121094</v>
      </c>
      <c r="AQ90" s="18">
        <v>80.599998474121094</v>
      </c>
      <c r="AR90" s="18">
        <v>82.040000915527344</v>
      </c>
      <c r="AS90" s="18">
        <v>80.239997863769531</v>
      </c>
      <c r="AT90" s="18">
        <v>77.360000610351563</v>
      </c>
      <c r="AU90" s="18">
        <v>76.639999389648438</v>
      </c>
      <c r="AV90" s="18">
        <v>77.720001220703125</v>
      </c>
    </row>
    <row r="91" spans="2:48" x14ac:dyDescent="0.25">
      <c r="B91" t="s">
        <v>777</v>
      </c>
      <c r="C91" s="51" t="s">
        <v>618</v>
      </c>
      <c r="D91" s="2" t="s">
        <v>717</v>
      </c>
      <c r="E91" s="38">
        <v>39.369998931884766</v>
      </c>
      <c r="F91" s="38">
        <v>-106.19000244140625</v>
      </c>
      <c r="G91" s="60">
        <v>27</v>
      </c>
      <c r="H91" s="18">
        <v>69.633338928222656</v>
      </c>
      <c r="I91" s="18">
        <v>62.382835388183594</v>
      </c>
      <c r="J91" s="3">
        <v>7.2505064010620117</v>
      </c>
      <c r="K91" s="67">
        <v>0.85518938302993774</v>
      </c>
      <c r="L91" s="60">
        <v>13.999999701976776</v>
      </c>
      <c r="M91" s="54"/>
      <c r="N91" s="56">
        <v>0.51851850748062134</v>
      </c>
      <c r="O91" s="56">
        <v>0.37037035822868347</v>
      </c>
      <c r="P91" s="56">
        <v>7.4074074625968933E-2</v>
      </c>
      <c r="U91" s="18">
        <v>77</v>
      </c>
      <c r="V91" s="18">
        <v>71.05999755859375</v>
      </c>
      <c r="W91" s="18">
        <v>69.980003356933594</v>
      </c>
      <c r="X91" s="18">
        <v>73.040000915527344</v>
      </c>
      <c r="Y91" s="18">
        <v>69.980003356933594</v>
      </c>
      <c r="Z91" s="18">
        <v>66.919998168945313</v>
      </c>
      <c r="AA91" s="18">
        <v>69.080001831054688</v>
      </c>
      <c r="AB91" s="18">
        <v>60.979999542236328</v>
      </c>
      <c r="AC91" s="18">
        <v>66.019996643066406</v>
      </c>
      <c r="AD91" s="18">
        <v>64.040000915527344</v>
      </c>
      <c r="AE91" s="18">
        <v>62.959999084472656</v>
      </c>
      <c r="AG91" s="18">
        <v>69.080001831054688</v>
      </c>
      <c r="AH91" s="18">
        <v>71.959999084472656</v>
      </c>
      <c r="AI91" s="18">
        <v>66.919998168945313</v>
      </c>
      <c r="AJ91" s="18">
        <v>73.040000915527344</v>
      </c>
      <c r="AK91" s="18">
        <v>75.919998168945313</v>
      </c>
      <c r="AL91" s="18">
        <v>75.019996643066406</v>
      </c>
      <c r="AM91" s="18">
        <v>69.980003356933594</v>
      </c>
      <c r="AN91" s="18">
        <v>66.919998168945313</v>
      </c>
      <c r="AO91" s="18">
        <v>68</v>
      </c>
      <c r="AP91" s="18">
        <v>68</v>
      </c>
      <c r="AQ91" s="18">
        <v>71.05999755859375</v>
      </c>
      <c r="AR91" s="18">
        <v>71.959999084472656</v>
      </c>
      <c r="AS91" s="18">
        <v>71.05999755859375</v>
      </c>
      <c r="AT91" s="18">
        <v>71.05999755859375</v>
      </c>
      <c r="AU91" s="18">
        <v>69.080001831054688</v>
      </c>
      <c r="AV91" s="18">
        <v>69.980003356933594</v>
      </c>
    </row>
    <row r="92" spans="2:48" x14ac:dyDescent="0.25">
      <c r="B92" t="s">
        <v>942</v>
      </c>
      <c r="C92" s="51" t="s">
        <v>903</v>
      </c>
      <c r="D92" s="2" t="s">
        <v>713</v>
      </c>
      <c r="E92" s="38">
        <v>34.369998931884766</v>
      </c>
      <c r="F92" s="38">
        <v>-111.01000213623047</v>
      </c>
      <c r="G92" s="60">
        <v>31</v>
      </c>
      <c r="H92" s="18">
        <v>79.305160522460938</v>
      </c>
      <c r="I92" s="18">
        <v>66.033287048339844</v>
      </c>
      <c r="J92" s="3">
        <v>13.27187442779541</v>
      </c>
      <c r="K92" s="67">
        <v>0.79263657331466675</v>
      </c>
      <c r="L92" s="60">
        <v>13.999999582767487</v>
      </c>
      <c r="M92" s="54"/>
      <c r="N92" s="56">
        <v>0.45161288976669312</v>
      </c>
      <c r="O92" s="56">
        <v>0.25806450843811035</v>
      </c>
      <c r="P92" s="56">
        <v>9.6774190664291382E-2</v>
      </c>
      <c r="R92" s="18">
        <v>72.5</v>
      </c>
      <c r="S92" s="18">
        <v>77.900001525878906</v>
      </c>
      <c r="T92" s="18">
        <v>79.339996337890625</v>
      </c>
      <c r="U92" s="18">
        <v>78.080001831054688</v>
      </c>
      <c r="V92" s="18">
        <v>79.699996948242188</v>
      </c>
      <c r="W92" s="18">
        <v>71.959999084472656</v>
      </c>
      <c r="X92" s="18">
        <v>75.379997253417969</v>
      </c>
      <c r="Y92" s="18">
        <v>76.819999694824219</v>
      </c>
      <c r="Z92" s="18">
        <v>69.44000244140625</v>
      </c>
      <c r="AA92" s="18">
        <v>77.180000305175781</v>
      </c>
      <c r="AB92" s="18">
        <v>73.220001220703125</v>
      </c>
      <c r="AC92" s="18">
        <v>77.360000610351563</v>
      </c>
      <c r="AD92" s="18">
        <v>81.319999694824219</v>
      </c>
      <c r="AE92" s="18">
        <v>83.660003662109375</v>
      </c>
      <c r="AF92" s="18">
        <v>83.480003356933594</v>
      </c>
      <c r="AG92" s="18">
        <v>81.680000305175781</v>
      </c>
      <c r="AH92" s="18">
        <v>77.900001525878906</v>
      </c>
      <c r="AI92" s="18">
        <v>78.800003051757813</v>
      </c>
      <c r="AJ92" s="18">
        <v>84.199996948242188</v>
      </c>
      <c r="AK92" s="18">
        <v>84.919998168945313</v>
      </c>
      <c r="AL92" s="18">
        <v>87.44000244140625</v>
      </c>
      <c r="AM92" s="18">
        <v>80.599998474121094</v>
      </c>
      <c r="AN92" s="18">
        <v>77.360000610351563</v>
      </c>
      <c r="AO92" s="18">
        <v>79.519996643066406</v>
      </c>
      <c r="AP92" s="18">
        <v>80.05999755859375</v>
      </c>
      <c r="AQ92" s="18">
        <v>82.400001525878906</v>
      </c>
      <c r="AR92" s="18">
        <v>84.199996948242188</v>
      </c>
      <c r="AS92" s="18">
        <v>80.05999755859375</v>
      </c>
      <c r="AT92" s="18">
        <v>77.360000610351563</v>
      </c>
      <c r="AU92" s="18">
        <v>79.699996948242188</v>
      </c>
      <c r="AV92" s="18">
        <v>84.919998168945313</v>
      </c>
    </row>
    <row r="93" spans="2:48" x14ac:dyDescent="0.25">
      <c r="B93" t="s">
        <v>943</v>
      </c>
      <c r="C93" s="51" t="s">
        <v>902</v>
      </c>
      <c r="D93" s="2" t="s">
        <v>713</v>
      </c>
      <c r="E93" s="38">
        <v>35.990001678466797</v>
      </c>
      <c r="F93" s="38">
        <v>-112.12000274658203</v>
      </c>
      <c r="G93" s="60">
        <v>31</v>
      </c>
      <c r="H93" s="18">
        <v>88.775474548339844</v>
      </c>
      <c r="I93" s="18">
        <v>82.371627807617188</v>
      </c>
      <c r="J93" s="3">
        <v>6.4038481712341309</v>
      </c>
      <c r="K93" s="67">
        <v>0.79983305931091309</v>
      </c>
      <c r="L93" s="60">
        <v>13.999999582767487</v>
      </c>
      <c r="M93" s="54"/>
      <c r="N93" s="56">
        <v>0.45161288976669312</v>
      </c>
      <c r="O93" s="56">
        <v>0.35483869910240173</v>
      </c>
      <c r="P93" s="56">
        <v>0.19354838132858276</v>
      </c>
      <c r="R93" s="18">
        <v>84.019996643066406</v>
      </c>
      <c r="S93" s="18">
        <v>87.980003356933594</v>
      </c>
      <c r="T93" s="18">
        <v>89.959999084472656</v>
      </c>
      <c r="U93" s="18">
        <v>84.919998168945313</v>
      </c>
      <c r="V93" s="18">
        <v>89.959999084472656</v>
      </c>
      <c r="W93" s="18">
        <v>84.919998168945313</v>
      </c>
      <c r="X93" s="18">
        <v>82.040000915527344</v>
      </c>
      <c r="Y93" s="18">
        <v>86</v>
      </c>
      <c r="Z93" s="18">
        <v>82.040000915527344</v>
      </c>
      <c r="AA93" s="18">
        <v>84.019996643066406</v>
      </c>
      <c r="AB93" s="18">
        <v>84.019996643066406</v>
      </c>
      <c r="AC93" s="18">
        <v>87.080001831054688</v>
      </c>
      <c r="AD93" s="18">
        <v>89.05999755859375</v>
      </c>
      <c r="AE93" s="18">
        <v>91.94000244140625</v>
      </c>
      <c r="AF93" s="18">
        <v>93.019996643066406</v>
      </c>
      <c r="AG93" s="18">
        <v>89.959999084472656</v>
      </c>
      <c r="AH93" s="18">
        <v>89.05999755859375</v>
      </c>
      <c r="AI93" s="18">
        <v>87.980003356933594</v>
      </c>
      <c r="AJ93" s="18">
        <v>89.959999084472656</v>
      </c>
      <c r="AK93" s="18">
        <v>91.94000244140625</v>
      </c>
      <c r="AL93" s="18">
        <v>93.019996643066406</v>
      </c>
      <c r="AM93" s="18">
        <v>87.080001831054688</v>
      </c>
      <c r="AN93" s="18">
        <v>87.980003356933594</v>
      </c>
      <c r="AO93" s="18">
        <v>89.05999755859375</v>
      </c>
      <c r="AP93" s="18">
        <v>89.959999084472656</v>
      </c>
      <c r="AQ93" s="18">
        <v>93.019996643066406</v>
      </c>
      <c r="AR93" s="18">
        <v>95</v>
      </c>
      <c r="AS93" s="18">
        <v>91.040000915527344</v>
      </c>
      <c r="AT93" s="18">
        <v>91.040000915527344</v>
      </c>
      <c r="AU93" s="18">
        <v>91.94000244140625</v>
      </c>
      <c r="AV93" s="18">
        <v>93.019996643066406</v>
      </c>
    </row>
    <row r="94" spans="2:48" x14ac:dyDescent="0.25">
      <c r="B94" t="s">
        <v>803</v>
      </c>
      <c r="C94" s="51" t="s">
        <v>645</v>
      </c>
      <c r="D94" s="2" t="s">
        <v>711</v>
      </c>
      <c r="E94" s="38">
        <v>35.650001525878906</v>
      </c>
      <c r="F94" s="38">
        <v>-105.13999938964844</v>
      </c>
      <c r="G94" s="60">
        <v>31</v>
      </c>
      <c r="H94" s="18">
        <v>86.9638671875</v>
      </c>
      <c r="I94" s="18">
        <v>80.765617370605469</v>
      </c>
      <c r="J94" s="3">
        <v>6.1982502937316895</v>
      </c>
      <c r="K94" s="67">
        <v>0.77959328889846802</v>
      </c>
      <c r="L94" s="60">
        <v>13.999999582767487</v>
      </c>
      <c r="M94" s="54"/>
      <c r="N94" s="56">
        <v>0.45161288976669312</v>
      </c>
      <c r="O94" s="56">
        <v>0.29032257199287415</v>
      </c>
      <c r="P94" s="56">
        <v>0.16129031777381897</v>
      </c>
      <c r="R94" s="18">
        <v>87.980003356933594</v>
      </c>
      <c r="S94" s="18">
        <v>84.019996643066406</v>
      </c>
      <c r="T94" s="18">
        <v>82.040000915527344</v>
      </c>
      <c r="U94" s="18">
        <v>80.959999084472656</v>
      </c>
      <c r="V94" s="18">
        <v>84.019996643066406</v>
      </c>
      <c r="W94" s="18">
        <v>82.94000244140625</v>
      </c>
      <c r="X94" s="18">
        <v>89.05999755859375</v>
      </c>
      <c r="Y94" s="18">
        <v>87.080001831054688</v>
      </c>
      <c r="Z94" s="18">
        <v>84.919998168945313</v>
      </c>
      <c r="AA94" s="18">
        <v>84.019996643066406</v>
      </c>
      <c r="AB94" s="18">
        <v>86</v>
      </c>
      <c r="AC94" s="18">
        <v>87.980003356933594</v>
      </c>
      <c r="AD94" s="18">
        <v>86</v>
      </c>
      <c r="AE94" s="18">
        <v>77</v>
      </c>
      <c r="AF94" s="18">
        <v>87.980003356933594</v>
      </c>
      <c r="AG94" s="18">
        <v>89.05999755859375</v>
      </c>
      <c r="AH94" s="18">
        <v>89.959999084472656</v>
      </c>
      <c r="AI94" s="18">
        <v>89.959999084472656</v>
      </c>
      <c r="AJ94" s="18">
        <v>93.019996643066406</v>
      </c>
      <c r="AK94" s="18">
        <v>87.980003356933594</v>
      </c>
      <c r="AL94" s="18">
        <v>87.080001831054688</v>
      </c>
      <c r="AM94" s="18">
        <v>84.919998168945313</v>
      </c>
      <c r="AN94" s="18">
        <v>87.980003356933594</v>
      </c>
      <c r="AO94" s="18">
        <v>89.959999084472656</v>
      </c>
      <c r="AP94" s="18">
        <v>93.019996643066406</v>
      </c>
      <c r="AQ94" s="18">
        <v>93.919998168945313</v>
      </c>
      <c r="AR94" s="18">
        <v>77</v>
      </c>
      <c r="AS94" s="18">
        <v>91.94000244140625</v>
      </c>
      <c r="AT94" s="18">
        <v>91.040000915527344</v>
      </c>
      <c r="AU94" s="18">
        <v>89.959999084472656</v>
      </c>
      <c r="AV94" s="18">
        <v>87.080001831054688</v>
      </c>
    </row>
    <row r="95" spans="2:48" x14ac:dyDescent="0.25">
      <c r="B95" t="s">
        <v>781</v>
      </c>
      <c r="C95" s="51" t="s">
        <v>622</v>
      </c>
      <c r="D95" s="2" t="s">
        <v>713</v>
      </c>
      <c r="E95" s="38">
        <v>32.369998931884766</v>
      </c>
      <c r="F95" s="38">
        <v>-112.86000061035156</v>
      </c>
      <c r="G95" s="60">
        <v>31</v>
      </c>
      <c r="H95" s="18">
        <v>107.48967742919922</v>
      </c>
      <c r="I95" s="18">
        <v>101.39421081542969</v>
      </c>
      <c r="J95" s="3">
        <v>6.0954670906066895</v>
      </c>
      <c r="K95" s="67">
        <v>0.78968954086303711</v>
      </c>
      <c r="L95" s="60">
        <v>13.999999582767487</v>
      </c>
      <c r="M95" s="54"/>
      <c r="N95" s="56">
        <v>0.45161288976669312</v>
      </c>
      <c r="O95" s="56">
        <v>0.32258063554763794</v>
      </c>
      <c r="P95" s="56">
        <v>0.12903225421905518</v>
      </c>
      <c r="R95" s="18">
        <v>96.080001831054688</v>
      </c>
      <c r="S95" s="18">
        <v>104</v>
      </c>
      <c r="T95" s="18">
        <v>109.94000244140625</v>
      </c>
      <c r="U95" s="18">
        <v>113</v>
      </c>
      <c r="V95" s="18">
        <v>109.94000244140625</v>
      </c>
      <c r="W95" s="18">
        <v>113</v>
      </c>
      <c r="X95" s="18">
        <v>107.05999755859375</v>
      </c>
      <c r="Y95" s="18">
        <v>104</v>
      </c>
      <c r="Z95" s="18">
        <v>107.05999755859375</v>
      </c>
      <c r="AA95" s="18">
        <v>102.01999664306641</v>
      </c>
      <c r="AB95" s="18">
        <v>100.04000091552734</v>
      </c>
      <c r="AC95" s="18">
        <v>104</v>
      </c>
      <c r="AD95" s="18">
        <v>105.08000183105469</v>
      </c>
      <c r="AE95" s="18">
        <v>109.94000244140625</v>
      </c>
      <c r="AF95" s="18">
        <v>113</v>
      </c>
      <c r="AG95" s="18">
        <v>114.98000335693359</v>
      </c>
      <c r="AH95" s="18">
        <v>107.05999755859375</v>
      </c>
      <c r="AI95" s="18">
        <v>105.98000335693359</v>
      </c>
      <c r="AJ95" s="18">
        <v>107.05999755859375</v>
      </c>
      <c r="AK95" s="18">
        <v>111.01999664306641</v>
      </c>
      <c r="AL95" s="18">
        <v>113</v>
      </c>
      <c r="AM95" s="18">
        <v>116.05999755859375</v>
      </c>
      <c r="AN95" s="18">
        <v>105.98000335693359</v>
      </c>
      <c r="AO95" s="18">
        <v>102.91999816894531</v>
      </c>
      <c r="AP95" s="18">
        <v>100.94000244140625</v>
      </c>
      <c r="AQ95" s="18">
        <v>104</v>
      </c>
      <c r="AR95" s="18">
        <v>107.95999908447266</v>
      </c>
      <c r="AS95" s="18">
        <v>111.01999664306641</v>
      </c>
      <c r="AT95" s="18">
        <v>107.05999755859375</v>
      </c>
      <c r="AU95" s="18">
        <v>107.95999908447266</v>
      </c>
      <c r="AV95" s="18">
        <v>111.01999664306641</v>
      </c>
    </row>
    <row r="96" spans="2:48" x14ac:dyDescent="0.25">
      <c r="B96" t="s">
        <v>778</v>
      </c>
      <c r="C96" s="51" t="s">
        <v>619</v>
      </c>
      <c r="D96" s="2" t="s">
        <v>709</v>
      </c>
      <c r="E96" s="38">
        <v>28.459999084472656</v>
      </c>
      <c r="F96" s="38">
        <v>-97.709999084472656</v>
      </c>
      <c r="G96" s="60">
        <v>31</v>
      </c>
      <c r="H96" s="18">
        <v>100.37677764892578</v>
      </c>
      <c r="I96" s="18">
        <v>95.185073852539063</v>
      </c>
      <c r="J96" s="3">
        <v>5.1917057037353516</v>
      </c>
      <c r="K96" s="67">
        <v>0.84887814521789551</v>
      </c>
      <c r="L96" s="60">
        <v>13.999999582767487</v>
      </c>
      <c r="M96" s="54"/>
      <c r="N96" s="56">
        <v>0.45161288976669312</v>
      </c>
      <c r="O96" s="56">
        <v>0.25806450843811035</v>
      </c>
      <c r="P96" s="56">
        <v>3.2258063554763794E-2</v>
      </c>
      <c r="R96" s="18">
        <v>100.04000091552734</v>
      </c>
      <c r="S96" s="18">
        <v>100.04000091552734</v>
      </c>
      <c r="T96" s="18">
        <v>95</v>
      </c>
      <c r="U96" s="18">
        <v>100.04000091552734</v>
      </c>
      <c r="V96" s="18">
        <v>100.04000091552734</v>
      </c>
      <c r="W96" s="18">
        <v>98.959999084472656</v>
      </c>
      <c r="X96" s="18">
        <v>100.04000091552734</v>
      </c>
      <c r="Y96" s="18">
        <v>98.959999084472656</v>
      </c>
      <c r="Z96" s="18">
        <v>102.91999816894531</v>
      </c>
      <c r="AA96" s="18">
        <v>98.959999084472656</v>
      </c>
      <c r="AB96" s="18">
        <v>100.94000244140625</v>
      </c>
      <c r="AC96" s="18">
        <v>102.01999664306641</v>
      </c>
      <c r="AD96" s="18">
        <v>102.01999664306641</v>
      </c>
      <c r="AE96" s="18">
        <v>104</v>
      </c>
      <c r="AF96" s="18">
        <v>102.01999664306641</v>
      </c>
      <c r="AG96" s="18">
        <v>102.01999664306641</v>
      </c>
      <c r="AH96" s="18">
        <v>100.94000244140625</v>
      </c>
      <c r="AI96" s="18">
        <v>102.01999664306641</v>
      </c>
      <c r="AJ96" s="18">
        <v>102.91999816894531</v>
      </c>
      <c r="AK96" s="18">
        <v>100.94000244140625</v>
      </c>
      <c r="AL96" s="18">
        <v>100.94000244140625</v>
      </c>
      <c r="AM96" s="18">
        <v>98.959999084472656</v>
      </c>
      <c r="AN96" s="18">
        <v>100.04000091552734</v>
      </c>
      <c r="AO96" s="18">
        <v>98.05999755859375</v>
      </c>
      <c r="AP96" s="18">
        <v>100.94000244140625</v>
      </c>
      <c r="AQ96" s="18">
        <v>100.94000244140625</v>
      </c>
      <c r="AR96" s="18">
        <v>102.91999816894531</v>
      </c>
      <c r="AS96" s="18">
        <v>100.04000091552734</v>
      </c>
      <c r="AT96" s="18">
        <v>96.980003356933594</v>
      </c>
      <c r="AU96" s="18">
        <v>100.94000244140625</v>
      </c>
      <c r="AV96" s="18">
        <v>96.080001831054688</v>
      </c>
    </row>
    <row r="97" spans="2:48" x14ac:dyDescent="0.25">
      <c r="B97" t="s">
        <v>792</v>
      </c>
      <c r="C97" s="51" t="s">
        <v>634</v>
      </c>
      <c r="D97" s="2" t="s">
        <v>709</v>
      </c>
      <c r="E97" s="38">
        <v>32.450000762939453</v>
      </c>
      <c r="F97" s="38">
        <v>-100.52999877929688</v>
      </c>
      <c r="G97" s="60">
        <v>30</v>
      </c>
      <c r="H97" s="18">
        <v>99.595993041992188</v>
      </c>
      <c r="I97" s="18">
        <v>92.878639221191406</v>
      </c>
      <c r="J97" s="3">
        <v>6.7173585891723633</v>
      </c>
      <c r="K97" s="67">
        <v>0.80568206310272217</v>
      </c>
      <c r="L97" s="60">
        <v>13.00000011920929</v>
      </c>
      <c r="M97" s="54"/>
      <c r="N97" s="56">
        <v>0.43333333730697632</v>
      </c>
      <c r="O97" s="56">
        <v>0.30000001192092896</v>
      </c>
      <c r="P97" s="56">
        <v>0.10000000149011612</v>
      </c>
      <c r="R97" s="18">
        <v>100.94000244140625</v>
      </c>
      <c r="S97" s="18">
        <v>100.04000091552734</v>
      </c>
      <c r="T97" s="18">
        <v>102.01999664306641</v>
      </c>
      <c r="U97" s="18">
        <v>98.05999755859375</v>
      </c>
      <c r="V97" s="18">
        <v>93.019996643066406</v>
      </c>
      <c r="W97" s="18">
        <v>96.980003356933594</v>
      </c>
      <c r="X97" s="18">
        <v>100.04000091552734</v>
      </c>
      <c r="Y97" s="18">
        <v>102.91999816894531</v>
      </c>
      <c r="Z97" s="18">
        <v>102.01999664306641</v>
      </c>
      <c r="AA97" s="18">
        <v>100.04000091552734</v>
      </c>
      <c r="AB97" s="18">
        <v>100.04000091552734</v>
      </c>
      <c r="AC97" s="18">
        <v>100.94000244140625</v>
      </c>
      <c r="AD97" s="18">
        <v>104</v>
      </c>
      <c r="AE97" s="18">
        <v>98.05999755859375</v>
      </c>
      <c r="AF97" s="18">
        <v>93.019996643066406</v>
      </c>
      <c r="AG97" s="18">
        <v>98.959999084472656</v>
      </c>
      <c r="AH97" s="18">
        <v>102.91999816894531</v>
      </c>
      <c r="AI97" s="18">
        <v>105.08000183105469</v>
      </c>
      <c r="AJ97" s="18">
        <v>105.98000335693359</v>
      </c>
      <c r="AK97" s="18">
        <v>102.01999664306641</v>
      </c>
      <c r="AL97" s="18">
        <v>98.959999084472656</v>
      </c>
      <c r="AM97" s="18">
        <v>98.959999084472656</v>
      </c>
      <c r="AN97" s="18">
        <v>98.05999755859375</v>
      </c>
      <c r="AO97" s="18">
        <v>93.019996643066406</v>
      </c>
      <c r="AP97" s="18">
        <v>93.019996643066406</v>
      </c>
      <c r="AQ97" s="18">
        <v>102.91999816894531</v>
      </c>
      <c r="AR97" s="18">
        <v>107.95999908447266</v>
      </c>
      <c r="AS97" s="18">
        <v>87.980003356933594</v>
      </c>
      <c r="AU97" s="18">
        <v>98.959999084472656</v>
      </c>
      <c r="AV97" s="18">
        <v>100.94000244140625</v>
      </c>
    </row>
    <row r="98" spans="2:48" x14ac:dyDescent="0.25">
      <c r="B98" t="s">
        <v>782</v>
      </c>
      <c r="C98" s="51" t="s">
        <v>623</v>
      </c>
      <c r="D98" s="2" t="s">
        <v>713</v>
      </c>
      <c r="E98" s="38">
        <v>34.75</v>
      </c>
      <c r="F98" s="38">
        <v>-112.11000061035156</v>
      </c>
      <c r="G98" s="60">
        <v>30</v>
      </c>
      <c r="H98" s="18">
        <v>93.055999755859375</v>
      </c>
      <c r="I98" s="18">
        <v>87.165122985839844</v>
      </c>
      <c r="J98" s="3">
        <v>5.8908772468566895</v>
      </c>
      <c r="K98" s="67">
        <v>0.80304539203643799</v>
      </c>
      <c r="L98" s="60">
        <v>13.00000011920929</v>
      </c>
      <c r="M98" s="54"/>
      <c r="N98" s="56">
        <v>0.43333333730697632</v>
      </c>
      <c r="O98" s="56">
        <v>0.26666668057441711</v>
      </c>
      <c r="P98" s="56">
        <v>0</v>
      </c>
      <c r="R98" s="18">
        <v>73.94000244140625</v>
      </c>
      <c r="S98" s="18">
        <v>89.05999755859375</v>
      </c>
      <c r="T98" s="18">
        <v>93.919998168945313</v>
      </c>
      <c r="U98" s="18">
        <v>91.94000244140625</v>
      </c>
      <c r="V98" s="18">
        <v>93.919998168945313</v>
      </c>
      <c r="W98" s="18">
        <v>95</v>
      </c>
      <c r="X98" s="18">
        <v>95</v>
      </c>
      <c r="Y98" s="18">
        <v>95</v>
      </c>
      <c r="Z98" s="18">
        <v>91.040000915527344</v>
      </c>
      <c r="AB98" s="18">
        <v>87.080001831054688</v>
      </c>
      <c r="AC98" s="18">
        <v>89.959999084472656</v>
      </c>
      <c r="AD98" s="18">
        <v>93.019996643066406</v>
      </c>
      <c r="AE98" s="18">
        <v>93.919998168945313</v>
      </c>
      <c r="AF98" s="18">
        <v>98.05999755859375</v>
      </c>
      <c r="AG98" s="18">
        <v>96.980003356933594</v>
      </c>
      <c r="AH98" s="18">
        <v>96.080001831054688</v>
      </c>
      <c r="AI98" s="18">
        <v>93.019996643066406</v>
      </c>
      <c r="AJ98" s="18">
        <v>93.919998168945313</v>
      </c>
      <c r="AK98" s="18">
        <v>93.919998168945313</v>
      </c>
      <c r="AL98" s="18">
        <v>95</v>
      </c>
      <c r="AM98" s="18">
        <v>98.05999755859375</v>
      </c>
      <c r="AN98" s="18">
        <v>96.080001831054688</v>
      </c>
      <c r="AO98" s="18">
        <v>89.959999084472656</v>
      </c>
      <c r="AP98" s="18">
        <v>93.019996643066406</v>
      </c>
      <c r="AQ98" s="18">
        <v>93.919998168945313</v>
      </c>
      <c r="AR98" s="18">
        <v>96.980003356933594</v>
      </c>
      <c r="AS98" s="18">
        <v>96.980003356933594</v>
      </c>
      <c r="AT98" s="18">
        <v>87.980003356933594</v>
      </c>
      <c r="AU98" s="18">
        <v>93.919998168945313</v>
      </c>
      <c r="AV98" s="18">
        <v>95</v>
      </c>
    </row>
    <row r="99" spans="2:48" x14ac:dyDescent="0.25">
      <c r="B99" t="s">
        <v>791</v>
      </c>
      <c r="C99" s="51" t="s">
        <v>633</v>
      </c>
      <c r="D99" s="2" t="s">
        <v>709</v>
      </c>
      <c r="E99" s="38">
        <v>30.909999847412109</v>
      </c>
      <c r="F99" s="38">
        <v>-102.91999816894531</v>
      </c>
      <c r="G99" s="60">
        <v>29</v>
      </c>
      <c r="H99" s="18">
        <v>99.891044616699219</v>
      </c>
      <c r="I99" s="18">
        <v>93.906982421875</v>
      </c>
      <c r="J99" s="3">
        <v>5.9840636253356934</v>
      </c>
      <c r="K99" s="67">
        <v>0.77532464265823364</v>
      </c>
      <c r="L99" s="60">
        <v>13.000000059604645</v>
      </c>
      <c r="M99" s="54"/>
      <c r="N99" s="56">
        <v>0.4482758641242981</v>
      </c>
      <c r="O99" s="56">
        <v>0.34482759237289429</v>
      </c>
      <c r="P99" s="56">
        <v>0.17241379618644714</v>
      </c>
      <c r="R99" s="18">
        <v>98.959999084472656</v>
      </c>
      <c r="S99" s="18">
        <v>100.94000244140625</v>
      </c>
      <c r="T99" s="18">
        <v>102.91999816894531</v>
      </c>
      <c r="U99" s="18">
        <v>100.94000244140625</v>
      </c>
      <c r="V99" s="18">
        <v>98.05999755859375</v>
      </c>
      <c r="W99" s="18">
        <v>100.94000244140625</v>
      </c>
      <c r="X99" s="18">
        <v>100.94000244140625</v>
      </c>
      <c r="Y99" s="18">
        <v>102.91999816894531</v>
      </c>
      <c r="Z99" s="18">
        <v>102.01999664306641</v>
      </c>
      <c r="AA99" s="18">
        <v>102.01999664306641</v>
      </c>
      <c r="AB99" s="18">
        <v>102.91999816894531</v>
      </c>
      <c r="AC99" s="18">
        <v>105.08000183105469</v>
      </c>
      <c r="AD99" s="18">
        <v>102.91999816894531</v>
      </c>
      <c r="AE99" s="18">
        <v>93.019996643066406</v>
      </c>
      <c r="AF99" s="18">
        <v>98.05999755859375</v>
      </c>
      <c r="AG99" s="18">
        <v>102.01999664306641</v>
      </c>
      <c r="AH99" s="18">
        <v>104</v>
      </c>
      <c r="AI99" s="18">
        <v>107.05999755859375</v>
      </c>
      <c r="AJ99" s="18">
        <v>100.04000091552734</v>
      </c>
      <c r="AK99" s="18">
        <v>96.080001831054688</v>
      </c>
      <c r="AL99" s="18">
        <v>95</v>
      </c>
      <c r="AM99" s="18">
        <v>93.019996643066406</v>
      </c>
      <c r="AN99" s="18">
        <v>93.919998168945313</v>
      </c>
      <c r="AO99" s="18">
        <v>95</v>
      </c>
      <c r="AP99" s="18">
        <v>105.08000183105469</v>
      </c>
      <c r="AQ99" s="18">
        <v>107.95999908447266</v>
      </c>
      <c r="AR99" s="18">
        <v>105.98000335693359</v>
      </c>
      <c r="AS99" s="18">
        <v>93.019996643066406</v>
      </c>
      <c r="AV99" s="18">
        <v>86</v>
      </c>
    </row>
    <row r="100" spans="2:48" x14ac:dyDescent="0.25">
      <c r="B100" t="s">
        <v>788</v>
      </c>
      <c r="C100" s="51" t="s">
        <v>629</v>
      </c>
      <c r="D100" s="2" t="s">
        <v>711</v>
      </c>
      <c r="E100" s="38">
        <v>32.700000762939453</v>
      </c>
      <c r="F100" s="38">
        <v>-108.73000335693359</v>
      </c>
      <c r="G100" s="60">
        <v>29</v>
      </c>
      <c r="H100" s="18">
        <v>97.383453369140625</v>
      </c>
      <c r="I100" s="18">
        <v>91.705169677734375</v>
      </c>
      <c r="J100" s="3">
        <v>5.6782817840576172</v>
      </c>
      <c r="K100" s="67">
        <v>0.81449228525161743</v>
      </c>
      <c r="L100" s="60">
        <v>13.000000059604645</v>
      </c>
      <c r="M100" s="54"/>
      <c r="N100" s="56">
        <v>0.4482758641242981</v>
      </c>
      <c r="O100" s="56">
        <v>0.31034481525421143</v>
      </c>
      <c r="P100" s="56">
        <v>0.13793103396892548</v>
      </c>
      <c r="R100" s="18">
        <v>95</v>
      </c>
      <c r="S100" s="18">
        <v>96.980003356933594</v>
      </c>
      <c r="T100" s="18">
        <v>100.04000091552734</v>
      </c>
      <c r="U100" s="18">
        <v>96.080001831054688</v>
      </c>
      <c r="V100" s="18">
        <v>98.959999084472656</v>
      </c>
      <c r="W100" s="18">
        <v>93.019996643066406</v>
      </c>
      <c r="X100" s="18">
        <v>96.980003356933594</v>
      </c>
      <c r="Z100" s="18">
        <v>93.019996643066406</v>
      </c>
      <c r="AA100" s="18">
        <v>89.959999084472656</v>
      </c>
      <c r="AB100" s="18">
        <v>89.05999755859375</v>
      </c>
      <c r="AC100" s="18">
        <v>95</v>
      </c>
      <c r="AD100" s="18">
        <v>98.959999084472656</v>
      </c>
      <c r="AE100" s="18">
        <v>100.04000091552734</v>
      </c>
      <c r="AF100" s="18">
        <v>96.980003356933594</v>
      </c>
      <c r="AG100" s="18">
        <v>100.94000244140625</v>
      </c>
      <c r="AH100" s="18">
        <v>98.05999755859375</v>
      </c>
      <c r="AJ100" s="18">
        <v>100.04000091552734</v>
      </c>
      <c r="AK100" s="18">
        <v>102.01999664306641</v>
      </c>
      <c r="AL100" s="18">
        <v>100.04000091552734</v>
      </c>
      <c r="AM100" s="18">
        <v>98.05999755859375</v>
      </c>
      <c r="AN100" s="18">
        <v>96.980003356933594</v>
      </c>
      <c r="AO100" s="18">
        <v>96.080001831054688</v>
      </c>
      <c r="AP100" s="18">
        <v>98.959999084472656</v>
      </c>
      <c r="AQ100" s="18">
        <v>100.94000244140625</v>
      </c>
      <c r="AR100" s="18">
        <v>102.01999664306641</v>
      </c>
      <c r="AS100" s="18">
        <v>100.94000244140625</v>
      </c>
      <c r="AT100" s="18">
        <v>95</v>
      </c>
      <c r="AU100" s="18">
        <v>96.980003356933594</v>
      </c>
      <c r="AV100" s="18">
        <v>96.980003356933594</v>
      </c>
    </row>
    <row r="101" spans="2:48" x14ac:dyDescent="0.25">
      <c r="B101" t="s">
        <v>944</v>
      </c>
      <c r="C101" s="51" t="s">
        <v>904</v>
      </c>
      <c r="D101" s="2" t="s">
        <v>710</v>
      </c>
      <c r="E101" s="38">
        <v>17.799999237060547</v>
      </c>
      <c r="F101" s="38">
        <v>-97.769996643066406</v>
      </c>
      <c r="G101" s="60">
        <v>29</v>
      </c>
      <c r="H101" s="18">
        <v>85.286209106445313</v>
      </c>
      <c r="I101" s="18">
        <v>81.69366455078125</v>
      </c>
      <c r="J101" s="3">
        <v>3.5925462245941162</v>
      </c>
      <c r="K101" s="67">
        <v>0.77504080533981323</v>
      </c>
      <c r="L101" s="60">
        <v>13.000000059604645</v>
      </c>
      <c r="M101" s="54"/>
      <c r="N101" s="56">
        <v>0.4482758641242981</v>
      </c>
      <c r="O101" s="56">
        <v>0.10344827920198441</v>
      </c>
      <c r="P101" s="56">
        <v>0</v>
      </c>
      <c r="S101" s="18">
        <v>86.720001220703125</v>
      </c>
      <c r="T101" s="18">
        <v>88.160003662109375</v>
      </c>
      <c r="U101" s="18">
        <v>87.800003051757813</v>
      </c>
      <c r="V101" s="18">
        <v>86</v>
      </c>
      <c r="W101" s="18">
        <v>83.480003356933594</v>
      </c>
      <c r="X101" s="18">
        <v>81.680000305175781</v>
      </c>
      <c r="Y101" s="18">
        <v>84.379997253417969</v>
      </c>
      <c r="Z101" s="18">
        <v>84.55999755859375</v>
      </c>
      <c r="AA101" s="18">
        <v>80.419998168945313</v>
      </c>
      <c r="AB101" s="18">
        <v>88.519996643066406</v>
      </c>
      <c r="AC101" s="18">
        <v>86.720001220703125</v>
      </c>
      <c r="AE101" s="18">
        <v>85.819999694824219</v>
      </c>
      <c r="AF101" s="18">
        <v>86.720001220703125</v>
      </c>
      <c r="AG101" s="18">
        <v>86.360000610351563</v>
      </c>
      <c r="AH101" s="18">
        <v>84.199996948242188</v>
      </c>
      <c r="AI101" s="18">
        <v>87.44000244140625</v>
      </c>
      <c r="AJ101" s="18">
        <v>86.720001220703125</v>
      </c>
      <c r="AK101" s="18">
        <v>82.400001525878906</v>
      </c>
      <c r="AL101" s="18">
        <v>80.959999084472656</v>
      </c>
      <c r="AM101" s="18">
        <v>81.680000305175781</v>
      </c>
      <c r="AN101" s="18">
        <v>84.199996948242188</v>
      </c>
      <c r="AO101" s="18">
        <v>86.360000610351563</v>
      </c>
      <c r="AP101" s="18">
        <v>83.839996337890625</v>
      </c>
      <c r="AQ101" s="18">
        <v>89.599998474121094</v>
      </c>
      <c r="AR101" s="18">
        <v>86.360000610351563</v>
      </c>
      <c r="AS101" s="18">
        <v>87.080001831054688</v>
      </c>
      <c r="AT101" s="18">
        <v>88.519996643066406</v>
      </c>
      <c r="AU101" s="18">
        <v>82.040000915527344</v>
      </c>
      <c r="AV101" s="18">
        <v>84.55999755859375</v>
      </c>
    </row>
    <row r="102" spans="2:48" x14ac:dyDescent="0.25">
      <c r="B102" t="s">
        <v>786</v>
      </c>
      <c r="C102" s="51" t="s">
        <v>627</v>
      </c>
      <c r="D102" s="2" t="s">
        <v>720</v>
      </c>
      <c r="E102" s="38">
        <v>42.430000305175781</v>
      </c>
      <c r="F102" s="38">
        <v>-72.029998779296875</v>
      </c>
      <c r="G102" s="60">
        <v>26</v>
      </c>
      <c r="H102" s="18">
        <v>86.166145324707031</v>
      </c>
      <c r="I102" s="18">
        <v>78.292938232421875</v>
      </c>
      <c r="J102" s="3">
        <v>7.8732113838195801</v>
      </c>
      <c r="K102" s="67">
        <v>0.84344172477722168</v>
      </c>
      <c r="L102" s="60">
        <v>13</v>
      </c>
      <c r="M102" s="54"/>
      <c r="N102" s="56">
        <v>0.5</v>
      </c>
      <c r="O102" s="56">
        <v>0.23076923191547394</v>
      </c>
      <c r="P102" s="56">
        <v>0</v>
      </c>
      <c r="R102" s="18">
        <v>89.05999755859375</v>
      </c>
      <c r="S102" s="18">
        <v>87.080001831054688</v>
      </c>
      <c r="T102" s="18">
        <v>89.959999084472656</v>
      </c>
      <c r="U102" s="18">
        <v>84.019996643066406</v>
      </c>
      <c r="V102" s="18">
        <v>86</v>
      </c>
      <c r="W102" s="18">
        <v>86</v>
      </c>
      <c r="X102" s="18">
        <v>89.05999755859375</v>
      </c>
      <c r="Y102" s="18">
        <v>89.05999755859375</v>
      </c>
      <c r="Z102" s="18">
        <v>87.080001831054688</v>
      </c>
      <c r="AA102" s="18">
        <v>84.919998168945313</v>
      </c>
      <c r="AB102" s="18">
        <v>78.080001831054688</v>
      </c>
      <c r="AC102" s="18">
        <v>80.959999084472656</v>
      </c>
      <c r="AD102" s="18">
        <v>86</v>
      </c>
      <c r="AE102" s="18">
        <v>80.959999084472656</v>
      </c>
      <c r="AF102" s="18">
        <v>87.080001831054688</v>
      </c>
      <c r="AG102" s="18">
        <v>89.959999084472656</v>
      </c>
      <c r="AH102" s="18">
        <v>91.040000915527344</v>
      </c>
      <c r="AI102" s="18">
        <v>89.05999755859375</v>
      </c>
      <c r="AJ102" s="18">
        <v>91.040000915527344</v>
      </c>
      <c r="AK102" s="18">
        <v>91.040000915527344</v>
      </c>
      <c r="AL102" s="18">
        <v>89.959999084472656</v>
      </c>
      <c r="AM102" s="18">
        <v>80.05999755859375</v>
      </c>
      <c r="AR102" s="18">
        <v>86</v>
      </c>
      <c r="AS102" s="18">
        <v>82.94000244140625</v>
      </c>
      <c r="AT102" s="18">
        <v>78.980003356933594</v>
      </c>
      <c r="AU102" s="18">
        <v>84.919998168945313</v>
      </c>
    </row>
    <row r="103" spans="2:48" x14ac:dyDescent="0.25">
      <c r="B103" t="s">
        <v>794</v>
      </c>
      <c r="C103" s="51" t="s">
        <v>636</v>
      </c>
      <c r="D103" s="2" t="s">
        <v>712</v>
      </c>
      <c r="E103" s="38">
        <v>37.389999389648438</v>
      </c>
      <c r="F103" s="38">
        <v>-109.08000183105469</v>
      </c>
      <c r="G103" s="60">
        <v>28</v>
      </c>
      <c r="H103" s="18">
        <v>96.967147827148438</v>
      </c>
      <c r="I103" s="18">
        <v>91.354804992675781</v>
      </c>
      <c r="J103" s="3">
        <v>5.6123394966125488</v>
      </c>
      <c r="K103" s="67">
        <v>0.80327320098876953</v>
      </c>
      <c r="L103" s="60">
        <v>12.999999642372131</v>
      </c>
      <c r="M103" s="54"/>
      <c r="N103" s="56">
        <v>0.46428570151329041</v>
      </c>
      <c r="O103" s="56">
        <v>0.3571428656578064</v>
      </c>
      <c r="P103" s="56">
        <v>3.5714287310838699E-2</v>
      </c>
      <c r="R103" s="18">
        <v>98.959999084472656</v>
      </c>
      <c r="S103" s="18">
        <v>91.94000244140625</v>
      </c>
      <c r="U103" s="18">
        <v>98.05999755859375</v>
      </c>
      <c r="V103" s="18">
        <v>95</v>
      </c>
      <c r="W103" s="18">
        <v>98.959999084472656</v>
      </c>
      <c r="X103" s="18">
        <v>100.94000244140625</v>
      </c>
      <c r="Y103" s="18">
        <v>91.040000915527344</v>
      </c>
      <c r="Z103" s="18">
        <v>96.080001831054688</v>
      </c>
      <c r="AA103" s="18">
        <v>93.019996643066406</v>
      </c>
      <c r="AB103" s="18">
        <v>93.019996643066406</v>
      </c>
      <c r="AD103" s="18">
        <v>93.919998168945313</v>
      </c>
      <c r="AE103" s="18">
        <v>96.980003356933594</v>
      </c>
      <c r="AF103" s="18">
        <v>98.959999084472656</v>
      </c>
      <c r="AG103" s="18">
        <v>98.959999084472656</v>
      </c>
      <c r="AI103" s="18">
        <v>96.080001831054688</v>
      </c>
      <c r="AJ103" s="18">
        <v>96.980003356933594</v>
      </c>
      <c r="AK103" s="18">
        <v>98.05999755859375</v>
      </c>
      <c r="AL103" s="18">
        <v>98.959999084472656</v>
      </c>
      <c r="AM103" s="18">
        <v>100.04000091552734</v>
      </c>
      <c r="AN103" s="18">
        <v>95</v>
      </c>
      <c r="AO103" s="18">
        <v>95</v>
      </c>
      <c r="AP103" s="18">
        <v>98.05999755859375</v>
      </c>
      <c r="AQ103" s="18">
        <v>98.959999084472656</v>
      </c>
      <c r="AR103" s="18">
        <v>100.04000091552734</v>
      </c>
      <c r="AS103" s="18">
        <v>98.959999084472656</v>
      </c>
      <c r="AT103" s="18">
        <v>98.05999755859375</v>
      </c>
      <c r="AU103" s="18">
        <v>96.980003356933594</v>
      </c>
      <c r="AV103" s="18">
        <v>98.05999755859375</v>
      </c>
    </row>
    <row r="104" spans="2:48" x14ac:dyDescent="0.25">
      <c r="B104" t="s">
        <v>784</v>
      </c>
      <c r="C104" s="51" t="s">
        <v>625</v>
      </c>
      <c r="D104" s="2" t="s">
        <v>714</v>
      </c>
      <c r="E104" s="38">
        <v>33.630001068115234</v>
      </c>
      <c r="F104" s="38">
        <v>-116.16000366210938</v>
      </c>
      <c r="G104" s="60">
        <v>31</v>
      </c>
      <c r="H104" s="18">
        <v>111.64710235595703</v>
      </c>
      <c r="I104" s="18">
        <v>105.59827423095703</v>
      </c>
      <c r="J104" s="3">
        <v>6.048828125</v>
      </c>
      <c r="K104" s="67">
        <v>0.79879575967788696</v>
      </c>
      <c r="L104" s="60">
        <v>12.999999612569809</v>
      </c>
      <c r="M104" s="54"/>
      <c r="N104" s="56">
        <v>0.41935482621192932</v>
      </c>
      <c r="O104" s="56">
        <v>0.32258063554763794</v>
      </c>
      <c r="P104" s="56">
        <v>9.6774190664291382E-2</v>
      </c>
      <c r="R104" s="18">
        <v>111.91999816894531</v>
      </c>
      <c r="S104" s="18">
        <v>116.95999908447266</v>
      </c>
      <c r="T104" s="18">
        <v>116.05999755859375</v>
      </c>
      <c r="U104" s="18">
        <v>114.98000335693359</v>
      </c>
      <c r="V104" s="18">
        <v>120.01999664306641</v>
      </c>
      <c r="W104" s="18">
        <v>114.08000183105469</v>
      </c>
      <c r="X104" s="18">
        <v>104</v>
      </c>
      <c r="Y104" s="18">
        <v>113</v>
      </c>
      <c r="Z104" s="18">
        <v>109.04000091552734</v>
      </c>
      <c r="AA104" s="18">
        <v>107.95999908447266</v>
      </c>
      <c r="AB104" s="18">
        <v>107.05999755859375</v>
      </c>
      <c r="AC104" s="18">
        <v>107.95999908447266</v>
      </c>
      <c r="AD104" s="18">
        <v>109.94000244140625</v>
      </c>
      <c r="AE104" s="18">
        <v>116.95999908447266</v>
      </c>
      <c r="AF104" s="18">
        <v>120.01999664306641</v>
      </c>
      <c r="AG104" s="18">
        <v>114.08000183105469</v>
      </c>
      <c r="AH104" s="18">
        <v>109.94000244140625</v>
      </c>
      <c r="AI104" s="18">
        <v>107.05999755859375</v>
      </c>
      <c r="AJ104" s="18">
        <v>109.04000091552734</v>
      </c>
      <c r="AK104" s="18">
        <v>116.95999908447266</v>
      </c>
      <c r="AL104" s="18">
        <v>116.95999908447266</v>
      </c>
      <c r="AM104" s="18">
        <v>109.94000244140625</v>
      </c>
      <c r="AN104" s="18">
        <v>107.05999755859375</v>
      </c>
      <c r="AO104" s="18">
        <v>104</v>
      </c>
      <c r="AP104" s="18">
        <v>105.08000183105469</v>
      </c>
      <c r="AQ104" s="18">
        <v>109.94000244140625</v>
      </c>
      <c r="AR104" s="18">
        <v>111.01999664306641</v>
      </c>
      <c r="AS104" s="18">
        <v>111.01999664306641</v>
      </c>
      <c r="AT104" s="18">
        <v>109.94000244140625</v>
      </c>
      <c r="AU104" s="18">
        <v>116.05999755859375</v>
      </c>
      <c r="AV104" s="18">
        <v>113</v>
      </c>
    </row>
    <row r="105" spans="2:48" x14ac:dyDescent="0.25">
      <c r="B105" t="s">
        <v>795</v>
      </c>
      <c r="C105" s="51" t="s">
        <v>637</v>
      </c>
      <c r="D105" s="2" t="s">
        <v>712</v>
      </c>
      <c r="E105" s="38">
        <v>37.770000457763672</v>
      </c>
      <c r="F105" s="38">
        <v>-111.59999847412109</v>
      </c>
      <c r="G105" s="60">
        <v>31</v>
      </c>
      <c r="H105" s="18">
        <v>94.094200134277344</v>
      </c>
      <c r="I105" s="18">
        <v>88.118545532226563</v>
      </c>
      <c r="J105" s="3">
        <v>5.9756569862365723</v>
      </c>
      <c r="K105" s="67">
        <v>0.77396363019943237</v>
      </c>
      <c r="L105" s="60">
        <v>12.999999612569809</v>
      </c>
      <c r="M105" s="54"/>
      <c r="N105" s="56">
        <v>0.41935482621192932</v>
      </c>
      <c r="O105" s="56">
        <v>0.35483869910240173</v>
      </c>
      <c r="P105" s="56">
        <v>3.2258063554763794E-2</v>
      </c>
      <c r="R105" s="18">
        <v>91.94000244140625</v>
      </c>
      <c r="S105" s="18">
        <v>96.080001831054688</v>
      </c>
      <c r="T105" s="18">
        <v>93.019996643066406</v>
      </c>
      <c r="U105" s="18">
        <v>91.94000244140625</v>
      </c>
      <c r="V105" s="18">
        <v>93.019996643066406</v>
      </c>
      <c r="W105" s="18">
        <v>95</v>
      </c>
      <c r="X105" s="18">
        <v>84.919998168945313</v>
      </c>
      <c r="Y105" s="18">
        <v>91.040000915527344</v>
      </c>
      <c r="Z105" s="18">
        <v>89.959999084472656</v>
      </c>
      <c r="AA105" s="18">
        <v>89.05999755859375</v>
      </c>
      <c r="AB105" s="18">
        <v>87.980003356933594</v>
      </c>
      <c r="AC105" s="18">
        <v>91.94000244140625</v>
      </c>
      <c r="AD105" s="18">
        <v>93.919998168945313</v>
      </c>
      <c r="AE105" s="18">
        <v>98.05999755859375</v>
      </c>
      <c r="AF105" s="18">
        <v>98.959999084472656</v>
      </c>
      <c r="AG105" s="18">
        <v>95</v>
      </c>
      <c r="AH105" s="18">
        <v>95</v>
      </c>
      <c r="AI105" s="18">
        <v>93.919998168945313</v>
      </c>
      <c r="AJ105" s="18">
        <v>91.94000244140625</v>
      </c>
      <c r="AK105" s="18">
        <v>96.980003356933594</v>
      </c>
      <c r="AL105" s="18">
        <v>96.980003356933594</v>
      </c>
      <c r="AM105" s="18">
        <v>93.019996643066406</v>
      </c>
      <c r="AN105" s="18">
        <v>95</v>
      </c>
      <c r="AO105" s="18">
        <v>96.080001831054688</v>
      </c>
      <c r="AP105" s="18">
        <v>98.05999755859375</v>
      </c>
      <c r="AQ105" s="18">
        <v>96.080001831054688</v>
      </c>
      <c r="AR105" s="18">
        <v>96.980003356933594</v>
      </c>
      <c r="AS105" s="18">
        <v>96.980003356933594</v>
      </c>
      <c r="AT105" s="18">
        <v>93.919998168945313</v>
      </c>
      <c r="AU105" s="18">
        <v>96.080001831054688</v>
      </c>
      <c r="AV105" s="18">
        <v>98.05999755859375</v>
      </c>
    </row>
    <row r="106" spans="2:48" x14ac:dyDescent="0.25">
      <c r="B106" t="s">
        <v>945</v>
      </c>
      <c r="C106" s="51" t="s">
        <v>905</v>
      </c>
      <c r="D106" s="2" t="s">
        <v>717</v>
      </c>
      <c r="E106" s="38">
        <v>38.830001831054688</v>
      </c>
      <c r="F106" s="38">
        <v>-106.20999908447266</v>
      </c>
      <c r="G106" s="60">
        <v>31</v>
      </c>
      <c r="H106" s="18">
        <v>79.525810241699219</v>
      </c>
      <c r="I106" s="18">
        <v>73.575111389160156</v>
      </c>
      <c r="J106" s="3">
        <v>5.9506993293762207</v>
      </c>
      <c r="K106" s="67">
        <v>0.76886695623397827</v>
      </c>
      <c r="L106" s="60">
        <v>12.999999612569809</v>
      </c>
      <c r="M106" s="54"/>
      <c r="N106" s="56">
        <v>0.41935482621192932</v>
      </c>
      <c r="O106" s="56">
        <v>0.22580644488334656</v>
      </c>
      <c r="P106" s="56">
        <v>3.2258063554763794E-2</v>
      </c>
      <c r="R106" s="18">
        <v>69.980003356933594</v>
      </c>
      <c r="S106" s="18">
        <v>78.980003356933594</v>
      </c>
      <c r="T106" s="18">
        <v>80.05999755859375</v>
      </c>
      <c r="U106" s="18">
        <v>75.919998168945313</v>
      </c>
      <c r="V106" s="18">
        <v>80.05999755859375</v>
      </c>
      <c r="W106" s="18">
        <v>82.040000915527344</v>
      </c>
      <c r="X106" s="18">
        <v>82.040000915527344</v>
      </c>
      <c r="Y106" s="18">
        <v>78.080001831054688</v>
      </c>
      <c r="Z106" s="18">
        <v>82.040000915527344</v>
      </c>
      <c r="AA106" s="18">
        <v>78.080001831054688</v>
      </c>
      <c r="AB106" s="18">
        <v>69.980003356933594</v>
      </c>
      <c r="AC106" s="18">
        <v>78.080001831054688</v>
      </c>
      <c r="AD106" s="18">
        <v>80.05999755859375</v>
      </c>
      <c r="AE106" s="18">
        <v>82.040000915527344</v>
      </c>
      <c r="AF106" s="18">
        <v>80.959999084472656</v>
      </c>
      <c r="AG106" s="18">
        <v>80.959999084472656</v>
      </c>
      <c r="AH106" s="18">
        <v>80.05999755859375</v>
      </c>
      <c r="AI106" s="18">
        <v>82.94000244140625</v>
      </c>
      <c r="AJ106" s="18">
        <v>82.94000244140625</v>
      </c>
      <c r="AK106" s="18">
        <v>84.919998168945313</v>
      </c>
      <c r="AL106" s="18">
        <v>77</v>
      </c>
      <c r="AM106" s="18">
        <v>71.959999084472656</v>
      </c>
      <c r="AN106" s="18">
        <v>75.919998168945313</v>
      </c>
      <c r="AO106" s="18">
        <v>80.959999084472656</v>
      </c>
      <c r="AP106" s="18">
        <v>82.040000915527344</v>
      </c>
      <c r="AQ106" s="18">
        <v>82.040000915527344</v>
      </c>
      <c r="AR106" s="18">
        <v>82.040000915527344</v>
      </c>
      <c r="AS106" s="18">
        <v>82.94000244140625</v>
      </c>
      <c r="AT106" s="18">
        <v>80.05999755859375</v>
      </c>
      <c r="AU106" s="18">
        <v>80.05999755859375</v>
      </c>
      <c r="AV106" s="18">
        <v>80.05999755859375</v>
      </c>
    </row>
    <row r="107" spans="2:48" x14ac:dyDescent="0.25">
      <c r="B107" t="s">
        <v>793</v>
      </c>
      <c r="C107" s="51" t="s">
        <v>635</v>
      </c>
      <c r="D107" s="2" t="s">
        <v>709</v>
      </c>
      <c r="E107" s="38">
        <v>35.549999237060547</v>
      </c>
      <c r="F107" s="38">
        <v>-100.97000122070313</v>
      </c>
      <c r="G107" s="60">
        <v>31</v>
      </c>
      <c r="H107" s="18">
        <v>95.900001525878906</v>
      </c>
      <c r="I107" s="18">
        <v>90.027114868164063</v>
      </c>
      <c r="J107" s="3">
        <v>5.872889518737793</v>
      </c>
      <c r="K107" s="67">
        <v>0.74423801898956299</v>
      </c>
      <c r="L107" s="60">
        <v>12.999999612569809</v>
      </c>
      <c r="M107" s="54"/>
      <c r="N107" s="56">
        <v>0.41935482621192932</v>
      </c>
      <c r="O107" s="56">
        <v>0.29032257199287415</v>
      </c>
      <c r="P107" s="56">
        <v>0</v>
      </c>
      <c r="R107" s="18">
        <v>100.04000091552734</v>
      </c>
      <c r="S107" s="18">
        <v>102.01999664306641</v>
      </c>
      <c r="T107" s="18">
        <v>102.91999816894531</v>
      </c>
      <c r="U107" s="18">
        <v>102.01999664306641</v>
      </c>
      <c r="V107" s="18">
        <v>95</v>
      </c>
      <c r="W107" s="18">
        <v>96.980003356933594</v>
      </c>
      <c r="X107" s="18">
        <v>98.959999084472656</v>
      </c>
      <c r="Y107" s="18">
        <v>104</v>
      </c>
      <c r="Z107" s="18">
        <v>96.080001831054688</v>
      </c>
      <c r="AA107" s="18">
        <v>98.959999084472656</v>
      </c>
      <c r="AB107" s="18">
        <v>100.94000244140625</v>
      </c>
      <c r="AC107" s="18">
        <v>102.01999664306641</v>
      </c>
      <c r="AD107" s="18">
        <v>100.04000091552734</v>
      </c>
      <c r="AE107" s="18">
        <v>91.040000915527344</v>
      </c>
      <c r="AF107" s="18">
        <v>91.040000915527344</v>
      </c>
      <c r="AG107" s="18">
        <v>96.980003356933594</v>
      </c>
      <c r="AH107" s="18">
        <v>100.94000244140625</v>
      </c>
      <c r="AI107" s="18">
        <v>102.01999664306641</v>
      </c>
      <c r="AJ107" s="18">
        <v>98.05999755859375</v>
      </c>
      <c r="AK107" s="18">
        <v>100.94000244140625</v>
      </c>
      <c r="AL107" s="18">
        <v>98.959999084472656</v>
      </c>
      <c r="AM107" s="18">
        <v>98.959999084472656</v>
      </c>
      <c r="AN107" s="18">
        <v>87.980003356933594</v>
      </c>
      <c r="AO107" s="18">
        <v>91.040000915527344</v>
      </c>
      <c r="AP107" s="18">
        <v>86</v>
      </c>
      <c r="AQ107" s="18">
        <v>91.94000244140625</v>
      </c>
      <c r="AR107" s="18">
        <v>96.980003356933594</v>
      </c>
      <c r="AS107" s="18">
        <v>71.959999084472656</v>
      </c>
      <c r="AT107" s="18">
        <v>86</v>
      </c>
      <c r="AU107" s="18">
        <v>96.080001831054688</v>
      </c>
      <c r="AV107" s="18">
        <v>86</v>
      </c>
    </row>
    <row r="108" spans="2:48" x14ac:dyDescent="0.25">
      <c r="B108" t="s">
        <v>785</v>
      </c>
      <c r="C108" s="51" t="s">
        <v>626</v>
      </c>
      <c r="D108" s="2" t="s">
        <v>714</v>
      </c>
      <c r="E108" s="38">
        <v>34.770000457763672</v>
      </c>
      <c r="F108" s="38">
        <v>-114.62000274658203</v>
      </c>
      <c r="G108" s="60">
        <v>31</v>
      </c>
      <c r="H108" s="18">
        <v>112.34387969970703</v>
      </c>
      <c r="I108" s="18">
        <v>107.18653869628906</v>
      </c>
      <c r="J108" s="3">
        <v>5.1573367118835449</v>
      </c>
      <c r="K108" s="67">
        <v>0.7648770809173584</v>
      </c>
      <c r="L108" s="60">
        <v>12.999999612569809</v>
      </c>
      <c r="M108" s="54"/>
      <c r="N108" s="56">
        <v>0.41935482621192932</v>
      </c>
      <c r="O108" s="56">
        <v>0.25806450843811035</v>
      </c>
      <c r="P108" s="56">
        <v>6.4516127109527588E-2</v>
      </c>
      <c r="R108" s="18">
        <v>111.01999664306641</v>
      </c>
      <c r="S108" s="18">
        <v>114.98000335693359</v>
      </c>
      <c r="T108" s="18">
        <v>116.95999908447266</v>
      </c>
      <c r="U108" s="18">
        <v>116.95999908447266</v>
      </c>
      <c r="V108" s="18">
        <v>118.94000244140625</v>
      </c>
      <c r="W108" s="18">
        <v>109.94000244140625</v>
      </c>
      <c r="X108" s="18">
        <v>109.04000091552734</v>
      </c>
      <c r="Y108" s="18">
        <v>109.94000244140625</v>
      </c>
      <c r="Z108" s="18">
        <v>109.94000244140625</v>
      </c>
      <c r="AA108" s="18">
        <v>107.95999908447266</v>
      </c>
      <c r="AB108" s="18">
        <v>107.05999755859375</v>
      </c>
      <c r="AC108" s="18">
        <v>109.94000244140625</v>
      </c>
      <c r="AD108" s="18">
        <v>111.91999816894531</v>
      </c>
      <c r="AE108" s="18">
        <v>114.98000335693359</v>
      </c>
      <c r="AF108" s="18">
        <v>118.04000091552734</v>
      </c>
      <c r="AG108" s="18">
        <v>114.98000335693359</v>
      </c>
      <c r="AH108" s="18">
        <v>111.01999664306641</v>
      </c>
      <c r="AI108" s="18">
        <v>109.94000244140625</v>
      </c>
      <c r="AJ108" s="18">
        <v>111.01999664306641</v>
      </c>
      <c r="AK108" s="18">
        <v>114.08000183105469</v>
      </c>
      <c r="AL108" s="18">
        <v>116.95999908447266</v>
      </c>
      <c r="AM108" s="18">
        <v>111.91999816894531</v>
      </c>
      <c r="AN108" s="18">
        <v>107.95999908447266</v>
      </c>
      <c r="AO108" s="18">
        <v>105.98000335693359</v>
      </c>
      <c r="AP108" s="18">
        <v>109.04000091552734</v>
      </c>
      <c r="AQ108" s="18">
        <v>113</v>
      </c>
      <c r="AR108" s="18">
        <v>116.05999755859375</v>
      </c>
      <c r="AS108" s="18">
        <v>113</v>
      </c>
      <c r="AT108" s="18">
        <v>111.01999664306641</v>
      </c>
      <c r="AU108" s="18">
        <v>114.98000335693359</v>
      </c>
      <c r="AV108" s="18">
        <v>114.08000183105469</v>
      </c>
    </row>
    <row r="109" spans="2:48" x14ac:dyDescent="0.25">
      <c r="B109" t="s">
        <v>780</v>
      </c>
      <c r="C109" s="51" t="s">
        <v>621</v>
      </c>
      <c r="D109" s="2" t="s">
        <v>718</v>
      </c>
      <c r="E109" s="38">
        <v>32.409999847412109</v>
      </c>
      <c r="F109" s="38">
        <v>-87.010002136230469</v>
      </c>
      <c r="G109" s="60">
        <v>31</v>
      </c>
      <c r="H109" s="18">
        <v>95.841941833496094</v>
      </c>
      <c r="I109" s="18">
        <v>91.493614196777344</v>
      </c>
      <c r="J109" s="3">
        <v>4.3483257293701172</v>
      </c>
      <c r="K109" s="67">
        <v>0.76232337951660156</v>
      </c>
      <c r="L109" s="60">
        <v>12.999999612569809</v>
      </c>
      <c r="M109" s="54"/>
      <c r="N109" s="56">
        <v>0.41935482621192932</v>
      </c>
      <c r="O109" s="56">
        <v>0.29032257199287415</v>
      </c>
      <c r="P109" s="56">
        <v>3.2258063554763794E-2</v>
      </c>
      <c r="R109" s="18">
        <v>98.05999755859375</v>
      </c>
      <c r="S109" s="18">
        <v>98.05999755859375</v>
      </c>
      <c r="T109" s="18">
        <v>93.919998168945313</v>
      </c>
      <c r="U109" s="18">
        <v>95</v>
      </c>
      <c r="V109" s="18">
        <v>91.94000244140625</v>
      </c>
      <c r="W109" s="18">
        <v>93.919998168945313</v>
      </c>
      <c r="X109" s="18">
        <v>98.05999755859375</v>
      </c>
      <c r="Y109" s="18">
        <v>98.959999084472656</v>
      </c>
      <c r="Z109" s="18">
        <v>95</v>
      </c>
      <c r="AA109" s="18">
        <v>96.980003356933594</v>
      </c>
      <c r="AB109" s="18">
        <v>95</v>
      </c>
      <c r="AC109" s="18">
        <v>96.980003356933594</v>
      </c>
      <c r="AD109" s="18">
        <v>100.04000091552734</v>
      </c>
      <c r="AE109" s="18">
        <v>102.01999664306641</v>
      </c>
      <c r="AF109" s="18">
        <v>98.959999084472656</v>
      </c>
      <c r="AG109" s="18">
        <v>100.04000091552734</v>
      </c>
      <c r="AH109" s="18">
        <v>100.94000244140625</v>
      </c>
      <c r="AI109" s="18">
        <v>102.91999816894531</v>
      </c>
      <c r="AJ109" s="18">
        <v>100.04000091552734</v>
      </c>
      <c r="AK109" s="18">
        <v>98.959999084472656</v>
      </c>
      <c r="AL109" s="18">
        <v>96.080001831054688</v>
      </c>
      <c r="AM109" s="18">
        <v>95</v>
      </c>
      <c r="AN109" s="18">
        <v>95</v>
      </c>
      <c r="AO109" s="18">
        <v>96.980003356933594</v>
      </c>
      <c r="AP109" s="18">
        <v>93.019996643066406</v>
      </c>
      <c r="AQ109" s="18">
        <v>89.05999755859375</v>
      </c>
      <c r="AR109" s="18">
        <v>82.040000915527344</v>
      </c>
      <c r="AS109" s="18">
        <v>89.05999755859375</v>
      </c>
      <c r="AT109" s="18">
        <v>93.019996643066406</v>
      </c>
      <c r="AU109" s="18">
        <v>93.019996643066406</v>
      </c>
      <c r="AV109" s="18">
        <v>93.019996643066406</v>
      </c>
    </row>
    <row r="110" spans="2:48" x14ac:dyDescent="0.25">
      <c r="B110" t="s">
        <v>783</v>
      </c>
      <c r="C110" s="51" t="s">
        <v>624</v>
      </c>
      <c r="D110" s="2" t="s">
        <v>719</v>
      </c>
      <c r="E110" s="38">
        <v>49.380001068115234</v>
      </c>
      <c r="F110" s="38">
        <v>-126.55000305175781</v>
      </c>
      <c r="G110" s="60">
        <v>31</v>
      </c>
      <c r="H110" s="18">
        <v>66.925811767578125</v>
      </c>
      <c r="I110" s="18">
        <v>62.965587615966797</v>
      </c>
      <c r="J110" s="3">
        <v>3.9602248668670654</v>
      </c>
      <c r="K110" s="67">
        <v>0.80412572622299194</v>
      </c>
      <c r="L110" s="60">
        <v>12.999999612569809</v>
      </c>
      <c r="M110" s="54"/>
      <c r="N110" s="56">
        <v>0.41935482621192932</v>
      </c>
      <c r="O110" s="56">
        <v>0.22580644488334656</v>
      </c>
      <c r="P110" s="56">
        <v>0</v>
      </c>
      <c r="R110" s="18">
        <v>61.700000762939453</v>
      </c>
      <c r="S110" s="18">
        <v>67.099998474121094</v>
      </c>
      <c r="T110" s="18">
        <v>67.099998474121094</v>
      </c>
      <c r="U110" s="18">
        <v>69.800003051757813</v>
      </c>
      <c r="V110" s="18">
        <v>62.599998474121094</v>
      </c>
      <c r="W110" s="18">
        <v>62.599998474121094</v>
      </c>
      <c r="X110" s="18">
        <v>64.400001525878906</v>
      </c>
      <c r="Y110" s="18">
        <v>67.099998474121094</v>
      </c>
      <c r="Z110" s="18">
        <v>72.5</v>
      </c>
      <c r="AA110" s="18">
        <v>68.900001525878906</v>
      </c>
      <c r="AB110" s="18">
        <v>68</v>
      </c>
      <c r="AC110" s="18">
        <v>66.199996948242188</v>
      </c>
      <c r="AD110" s="18">
        <v>69.800003051757813</v>
      </c>
      <c r="AE110" s="18">
        <v>70.699996948242188</v>
      </c>
      <c r="AF110" s="18">
        <v>68</v>
      </c>
      <c r="AG110" s="18">
        <v>68.900001525878906</v>
      </c>
      <c r="AH110" s="18">
        <v>67.099998474121094</v>
      </c>
      <c r="AI110" s="18">
        <v>66.199996948242188</v>
      </c>
      <c r="AJ110" s="18">
        <v>68.900001525878906</v>
      </c>
      <c r="AK110" s="18">
        <v>68</v>
      </c>
      <c r="AL110" s="18">
        <v>67.099998474121094</v>
      </c>
      <c r="AM110" s="18">
        <v>65.300003051757813</v>
      </c>
      <c r="AN110" s="18">
        <v>62.599998474121094</v>
      </c>
      <c r="AO110" s="18">
        <v>68.900001525878906</v>
      </c>
      <c r="AP110" s="18">
        <v>64.400001525878906</v>
      </c>
      <c r="AQ110" s="18">
        <v>67.099998474121094</v>
      </c>
      <c r="AR110" s="18">
        <v>70.699996948242188</v>
      </c>
      <c r="AS110" s="18">
        <v>69.800003051757813</v>
      </c>
      <c r="AT110" s="18">
        <v>65.300003051757813</v>
      </c>
      <c r="AU110" s="18">
        <v>65.300003051757813</v>
      </c>
      <c r="AV110" s="18">
        <v>62.599998474121094</v>
      </c>
    </row>
    <row r="111" spans="2:48" x14ac:dyDescent="0.25">
      <c r="B111" t="s">
        <v>787</v>
      </c>
      <c r="C111" s="51" t="s">
        <v>628</v>
      </c>
      <c r="D111" s="2" t="s">
        <v>711</v>
      </c>
      <c r="E111" s="38">
        <v>32.75</v>
      </c>
      <c r="F111" s="38">
        <v>-104.37999725341797</v>
      </c>
      <c r="G111" s="60">
        <v>25</v>
      </c>
      <c r="H111" s="18">
        <v>99.636795043945313</v>
      </c>
      <c r="I111" s="18">
        <v>92.545616149902344</v>
      </c>
      <c r="J111" s="3">
        <v>7.091181755065918</v>
      </c>
      <c r="K111" s="67">
        <v>0.81964564323425293</v>
      </c>
      <c r="L111" s="60">
        <v>12.999999523162842</v>
      </c>
      <c r="M111" s="54"/>
      <c r="N111" s="56">
        <v>0.51999998092651367</v>
      </c>
      <c r="O111" s="56">
        <v>0.36000001430511475</v>
      </c>
      <c r="P111" s="56">
        <v>0.11999999731779099</v>
      </c>
      <c r="R111" s="18">
        <v>98.959999084472656</v>
      </c>
      <c r="S111" s="18">
        <v>100.04000091552734</v>
      </c>
      <c r="V111" s="18">
        <v>96.080001831054688</v>
      </c>
      <c r="W111" s="18">
        <v>98.959999084472656</v>
      </c>
      <c r="X111" s="18">
        <v>100.04000091552734</v>
      </c>
      <c r="Y111" s="18">
        <v>102.01999664306641</v>
      </c>
      <c r="Z111" s="18">
        <v>104</v>
      </c>
      <c r="AA111" s="18">
        <v>102.91999816894531</v>
      </c>
      <c r="AB111" s="18">
        <v>102.01999664306641</v>
      </c>
      <c r="AC111" s="18">
        <v>100.94000244140625</v>
      </c>
      <c r="AD111" s="18">
        <v>104</v>
      </c>
      <c r="AE111" s="18">
        <v>100.94000244140625</v>
      </c>
      <c r="AF111" s="18">
        <v>95</v>
      </c>
      <c r="AG111" s="18">
        <v>96.080001831054688</v>
      </c>
      <c r="AK111" s="18">
        <v>104</v>
      </c>
      <c r="AL111" s="18">
        <v>100.04000091552734</v>
      </c>
      <c r="AM111" s="18">
        <v>96.980003356933594</v>
      </c>
      <c r="AN111" s="18">
        <v>93.919998168945313</v>
      </c>
      <c r="AO111" s="18">
        <v>96.980003356933594</v>
      </c>
      <c r="AP111" s="18">
        <v>98.959999084472656</v>
      </c>
      <c r="AQ111" s="18">
        <v>107.95999908447266</v>
      </c>
      <c r="AR111" s="18">
        <v>109.04000091552734</v>
      </c>
      <c r="AS111" s="18">
        <v>89.05999755859375</v>
      </c>
      <c r="AT111" s="18">
        <v>91.040000915527344</v>
      </c>
      <c r="AU111" s="18">
        <v>100.94000244140625</v>
      </c>
    </row>
    <row r="112" spans="2:48" x14ac:dyDescent="0.25">
      <c r="B112" t="s">
        <v>790</v>
      </c>
      <c r="C112" s="51" t="s">
        <v>632</v>
      </c>
      <c r="D112" s="2" t="s">
        <v>709</v>
      </c>
      <c r="E112" s="38">
        <v>26.559999465942383</v>
      </c>
      <c r="F112" s="38">
        <v>-99.139999389648438</v>
      </c>
      <c r="G112" s="60">
        <v>22</v>
      </c>
      <c r="H112" s="18">
        <v>106.37273406982422</v>
      </c>
      <c r="I112" s="18">
        <v>100.12394714355469</v>
      </c>
      <c r="J112" s="3">
        <v>6.2487902641296387</v>
      </c>
      <c r="K112" s="67">
        <v>0.90774768590927124</v>
      </c>
      <c r="L112" s="60">
        <v>12.999999403953552</v>
      </c>
      <c r="M112" s="54"/>
      <c r="N112" s="56">
        <v>0.59090906381607056</v>
      </c>
      <c r="O112" s="56">
        <v>0.40909090638160706</v>
      </c>
      <c r="P112" s="56">
        <v>0.13636364042758942</v>
      </c>
      <c r="R112" s="18">
        <v>105.08000183105469</v>
      </c>
      <c r="S112" s="18">
        <v>105.98000335693359</v>
      </c>
      <c r="V112" s="18">
        <v>105.08000183105469</v>
      </c>
      <c r="W112" s="18">
        <v>105.98000335693359</v>
      </c>
      <c r="X112" s="18">
        <v>105.98000335693359</v>
      </c>
      <c r="Y112" s="18">
        <v>107.95999908447266</v>
      </c>
      <c r="Z112" s="18">
        <v>109.04000091552734</v>
      </c>
      <c r="AC112" s="18">
        <v>107.95999908447266</v>
      </c>
      <c r="AD112" s="18">
        <v>109.94000244140625</v>
      </c>
      <c r="AE112" s="18">
        <v>109.04000091552734</v>
      </c>
      <c r="AF112" s="18">
        <v>107.05999755859375</v>
      </c>
      <c r="AG112" s="18">
        <v>107.05999755859375</v>
      </c>
      <c r="AJ112" s="18">
        <v>107.95999908447266</v>
      </c>
      <c r="AK112" s="18">
        <v>105.98000335693359</v>
      </c>
      <c r="AL112" s="18">
        <v>104</v>
      </c>
      <c r="AM112" s="18">
        <v>104</v>
      </c>
      <c r="AN112" s="18">
        <v>105.08000183105469</v>
      </c>
      <c r="AQ112" s="18">
        <v>105.98000335693359</v>
      </c>
      <c r="AR112" s="18">
        <v>105.98000335693359</v>
      </c>
      <c r="AS112" s="18">
        <v>105.98000335693359</v>
      </c>
      <c r="AT112" s="18">
        <v>105.08000183105469</v>
      </c>
      <c r="AU112" s="18">
        <v>104</v>
      </c>
    </row>
    <row r="113" spans="2:48" x14ac:dyDescent="0.25">
      <c r="B113" t="s">
        <v>946</v>
      </c>
      <c r="C113" s="51" t="s">
        <v>893</v>
      </c>
      <c r="D113" s="2" t="s">
        <v>710</v>
      </c>
      <c r="E113" s="38">
        <v>18.850000381469727</v>
      </c>
      <c r="F113" s="38">
        <v>-97.099998474121094</v>
      </c>
      <c r="G113" s="60">
        <v>21</v>
      </c>
      <c r="H113" s="18">
        <v>83.599990844726563</v>
      </c>
      <c r="I113" s="18">
        <v>79.928123474121094</v>
      </c>
      <c r="J113" s="3">
        <v>3.6718692779541016</v>
      </c>
      <c r="K113" s="67">
        <v>0.88170415163040161</v>
      </c>
      <c r="L113" s="60">
        <v>12.000000536441803</v>
      </c>
      <c r="M113" s="54"/>
      <c r="N113" s="56">
        <v>0.57142859697341919</v>
      </c>
      <c r="O113" s="56">
        <v>0.4285714328289032</v>
      </c>
      <c r="P113" s="56">
        <v>9.5238097012042999E-2</v>
      </c>
      <c r="R113" s="18">
        <v>81.5</v>
      </c>
      <c r="S113" s="18">
        <v>81.5</v>
      </c>
      <c r="T113" s="18">
        <v>81.680000305175781</v>
      </c>
      <c r="U113" s="18">
        <v>82.760002136230469</v>
      </c>
      <c r="V113" s="18">
        <v>84.739997863769531</v>
      </c>
      <c r="X113" s="18">
        <v>82.760002136230469</v>
      </c>
      <c r="Y113" s="18">
        <v>85.279998779296875</v>
      </c>
      <c r="Z113" s="18">
        <v>83.660003662109375</v>
      </c>
      <c r="AB113" s="18">
        <v>81.860000610351563</v>
      </c>
      <c r="AC113" s="18">
        <v>82.400001525878906</v>
      </c>
      <c r="AE113" s="18">
        <v>84.739997863769531</v>
      </c>
      <c r="AF113" s="18">
        <v>84.919998168945313</v>
      </c>
      <c r="AI113" s="18">
        <v>84.379997253417969</v>
      </c>
      <c r="AJ113" s="18">
        <v>84.199996948242188</v>
      </c>
      <c r="AM113" s="18">
        <v>83.480003356933594</v>
      </c>
      <c r="AP113" s="18">
        <v>86.180000305175781</v>
      </c>
      <c r="AQ113" s="18">
        <v>85.099998474121094</v>
      </c>
      <c r="AS113" s="18">
        <v>86</v>
      </c>
      <c r="AT113" s="18">
        <v>82.220001220703125</v>
      </c>
      <c r="AU113" s="18">
        <v>82.400001525878906</v>
      </c>
      <c r="AV113" s="18">
        <v>83.839996337890625</v>
      </c>
    </row>
    <row r="114" spans="2:48" x14ac:dyDescent="0.25">
      <c r="B114" t="s">
        <v>802</v>
      </c>
      <c r="C114" s="51" t="s">
        <v>644</v>
      </c>
      <c r="D114" s="2" t="s">
        <v>711</v>
      </c>
      <c r="E114" s="38">
        <v>34.169998168945313</v>
      </c>
      <c r="F114" s="38">
        <v>-103.34999847412109</v>
      </c>
      <c r="G114" s="60">
        <v>29</v>
      </c>
      <c r="H114" s="18">
        <v>97.277931213378906</v>
      </c>
      <c r="I114" s="18">
        <v>90.270858764648438</v>
      </c>
      <c r="J114" s="3">
        <v>7.0070714950561523</v>
      </c>
      <c r="K114" s="67">
        <v>0.83050882816314697</v>
      </c>
      <c r="L114" s="60">
        <v>12.000000387430191</v>
      </c>
      <c r="M114" s="54"/>
      <c r="N114" s="56">
        <v>0.41379311680793762</v>
      </c>
      <c r="O114" s="56">
        <v>0.31034481525421143</v>
      </c>
      <c r="P114" s="56">
        <v>6.8965516984462738E-2</v>
      </c>
      <c r="R114" s="18">
        <v>98.05999755859375</v>
      </c>
      <c r="S114" s="18">
        <v>100.04000091552734</v>
      </c>
      <c r="U114" s="18">
        <v>93.919998168945313</v>
      </c>
      <c r="V114" s="18">
        <v>98.959999084472656</v>
      </c>
      <c r="W114" s="18">
        <v>98.05999755859375</v>
      </c>
      <c r="X114" s="18">
        <v>102.01999664306641</v>
      </c>
      <c r="Y114" s="18">
        <v>100.94000244140625</v>
      </c>
      <c r="Z114" s="18">
        <v>96.980003356933594</v>
      </c>
      <c r="AA114" s="18">
        <v>98.959999084472656</v>
      </c>
      <c r="AB114" s="18">
        <v>96.080001831054688</v>
      </c>
      <c r="AC114" s="18">
        <v>95</v>
      </c>
      <c r="AD114" s="18">
        <v>93.919998168945313</v>
      </c>
      <c r="AE114" s="18">
        <v>91.94000244140625</v>
      </c>
      <c r="AF114" s="18">
        <v>96.080001831054688</v>
      </c>
      <c r="AG114" s="18">
        <v>100.04000091552734</v>
      </c>
      <c r="AH114" s="18">
        <v>102.91999816894531</v>
      </c>
      <c r="AI114" s="18">
        <v>105.98000335693359</v>
      </c>
      <c r="AJ114" s="18">
        <v>100.04000091552734</v>
      </c>
      <c r="AK114" s="18">
        <v>98.959999084472656</v>
      </c>
      <c r="AL114" s="18">
        <v>96.080001831054688</v>
      </c>
      <c r="AM114" s="18">
        <v>93.019996643066406</v>
      </c>
      <c r="AN114" s="18">
        <v>91.040000915527344</v>
      </c>
      <c r="AO114" s="18">
        <v>95</v>
      </c>
      <c r="AP114" s="18">
        <v>100.94000244140625</v>
      </c>
      <c r="AQ114" s="18">
        <v>100.94000244140625</v>
      </c>
      <c r="AR114" s="18">
        <v>96.080001831054688</v>
      </c>
      <c r="AS114" s="18">
        <v>89.959999084472656</v>
      </c>
      <c r="AU114" s="18">
        <v>96.080001831054688</v>
      </c>
      <c r="AV114" s="18">
        <v>93.019996643066406</v>
      </c>
    </row>
    <row r="115" spans="2:48" x14ac:dyDescent="0.25">
      <c r="B115" t="s">
        <v>796</v>
      </c>
      <c r="C115" s="51" t="s">
        <v>638</v>
      </c>
      <c r="D115" s="2" t="s">
        <v>713</v>
      </c>
      <c r="E115" s="38">
        <v>32.259998321533203</v>
      </c>
      <c r="F115" s="38">
        <v>-109.83999633789063</v>
      </c>
      <c r="G115" s="60">
        <v>29</v>
      </c>
      <c r="H115" s="18">
        <v>97.743461608886719</v>
      </c>
      <c r="I115" s="18">
        <v>92.793922424316406</v>
      </c>
      <c r="J115" s="3">
        <v>4.9495387077331543</v>
      </c>
      <c r="K115" s="67">
        <v>0.74123454093933105</v>
      </c>
      <c r="L115" s="60">
        <v>12.000000387430191</v>
      </c>
      <c r="M115" s="54"/>
      <c r="N115" s="56">
        <v>0.41379311680793762</v>
      </c>
      <c r="O115" s="56">
        <v>0.34482759237289429</v>
      </c>
      <c r="P115" s="56">
        <v>0.13793103396892548</v>
      </c>
      <c r="R115" s="18">
        <v>84.019996643066406</v>
      </c>
      <c r="T115" s="18">
        <v>95</v>
      </c>
      <c r="U115" s="18">
        <v>96.980003356933594</v>
      </c>
      <c r="V115" s="18">
        <v>100.04000091552734</v>
      </c>
      <c r="W115" s="18">
        <v>104</v>
      </c>
      <c r="X115" s="18">
        <v>96.080001831054688</v>
      </c>
      <c r="Y115" s="18">
        <v>95</v>
      </c>
      <c r="Z115" s="18">
        <v>96.980003356933594</v>
      </c>
      <c r="AA115" s="18">
        <v>89.959999084472656</v>
      </c>
      <c r="AB115" s="18">
        <v>89.959999084472656</v>
      </c>
      <c r="AC115" s="18">
        <v>91.040000915527344</v>
      </c>
      <c r="AD115" s="18">
        <v>96.080001831054688</v>
      </c>
      <c r="AE115" s="18">
        <v>100.04000091552734</v>
      </c>
      <c r="AF115" s="18">
        <v>105.08000183105469</v>
      </c>
      <c r="AG115" s="18">
        <v>102.01999664306641</v>
      </c>
      <c r="AH115" s="18">
        <v>100.94000244140625</v>
      </c>
      <c r="AI115" s="18">
        <v>98.05999755859375</v>
      </c>
      <c r="AJ115" s="18">
        <v>100.04000091552734</v>
      </c>
      <c r="AK115" s="18">
        <v>102.01999664306641</v>
      </c>
      <c r="AL115" s="18">
        <v>107.05999755859375</v>
      </c>
      <c r="AM115" s="18">
        <v>104</v>
      </c>
      <c r="AN115" s="18">
        <v>100.94000244140625</v>
      </c>
      <c r="AP115" s="18">
        <v>96.080001831054688</v>
      </c>
      <c r="AQ115" s="18">
        <v>93.019996643066406</v>
      </c>
      <c r="AR115" s="18">
        <v>102.01999664306641</v>
      </c>
      <c r="AS115" s="18">
        <v>102.01999664306641</v>
      </c>
      <c r="AT115" s="18">
        <v>96.080001831054688</v>
      </c>
      <c r="AU115" s="18">
        <v>95</v>
      </c>
      <c r="AV115" s="18">
        <v>95</v>
      </c>
    </row>
    <row r="116" spans="2:48" x14ac:dyDescent="0.25">
      <c r="B116" t="s">
        <v>808</v>
      </c>
      <c r="C116" s="51" t="s">
        <v>650</v>
      </c>
      <c r="D116" s="2" t="s">
        <v>709</v>
      </c>
      <c r="E116" s="38">
        <v>31.409999847412109</v>
      </c>
      <c r="F116" s="38">
        <v>-102.36000061035156</v>
      </c>
      <c r="G116" s="60">
        <v>22</v>
      </c>
      <c r="H116" s="18">
        <v>101.81545257568359</v>
      </c>
      <c r="I116" s="18">
        <v>95.386322021484375</v>
      </c>
      <c r="J116" s="3">
        <v>6.4291324615478516</v>
      </c>
      <c r="K116" s="67">
        <v>0.86404287815093994</v>
      </c>
      <c r="L116" s="60">
        <v>12.000000357627869</v>
      </c>
      <c r="M116" s="54"/>
      <c r="N116" s="56">
        <v>0.54545456171035767</v>
      </c>
      <c r="O116" s="56">
        <v>0.27272728085517883</v>
      </c>
      <c r="P116" s="56">
        <v>9.0909093618392944E-2</v>
      </c>
      <c r="R116" s="18">
        <v>98.959999084472656</v>
      </c>
      <c r="S116" s="18">
        <v>100.94000244140625</v>
      </c>
      <c r="T116" s="18">
        <v>100.94000244140625</v>
      </c>
      <c r="U116" s="18">
        <v>105.98000335693359</v>
      </c>
      <c r="V116" s="18">
        <v>100.04000091552734</v>
      </c>
      <c r="W116" s="18">
        <v>100.04000091552734</v>
      </c>
      <c r="X116" s="18">
        <v>102.01999664306641</v>
      </c>
      <c r="Y116" s="18">
        <v>102.01999664306641</v>
      </c>
      <c r="Z116" s="18">
        <v>102.01999664306641</v>
      </c>
      <c r="AA116" s="18">
        <v>100.94000244140625</v>
      </c>
      <c r="AB116" s="18">
        <v>102.91999816894531</v>
      </c>
      <c r="AC116" s="18">
        <v>102.91999816894531</v>
      </c>
      <c r="AD116" s="18">
        <v>107.05999755859375</v>
      </c>
      <c r="AE116" s="18">
        <v>105.08000183105469</v>
      </c>
      <c r="AF116" s="18">
        <v>98.05999755859375</v>
      </c>
      <c r="AG116" s="18">
        <v>100.04000091552734</v>
      </c>
      <c r="AH116" s="18">
        <v>102.91999816894531</v>
      </c>
      <c r="AI116" s="18">
        <v>104</v>
      </c>
      <c r="AJ116" s="18">
        <v>105.08000183105469</v>
      </c>
      <c r="AK116" s="18">
        <v>102.01999664306641</v>
      </c>
      <c r="AL116" s="18">
        <v>98.959999084472656</v>
      </c>
      <c r="AM116" s="18">
        <v>96.980003356933594</v>
      </c>
    </row>
    <row r="117" spans="2:48" x14ac:dyDescent="0.25">
      <c r="B117" t="s">
        <v>797</v>
      </c>
      <c r="C117" s="51" t="s">
        <v>639</v>
      </c>
      <c r="D117" s="2" t="s">
        <v>713</v>
      </c>
      <c r="E117" s="38">
        <v>35.240001678466797</v>
      </c>
      <c r="F117" s="38">
        <v>-112.19000244140625</v>
      </c>
      <c r="G117" s="60">
        <v>30</v>
      </c>
      <c r="H117" s="18">
        <v>85.598007202148438</v>
      </c>
      <c r="I117" s="18">
        <v>80.062820434570313</v>
      </c>
      <c r="J117" s="3">
        <v>5.5351886749267578</v>
      </c>
      <c r="K117" s="67">
        <v>0.77322888374328613</v>
      </c>
      <c r="L117" s="60">
        <v>12.000000178813934</v>
      </c>
      <c r="M117" s="54"/>
      <c r="N117" s="56">
        <v>0.40000000596046448</v>
      </c>
      <c r="O117" s="56">
        <v>0.30000001192092896</v>
      </c>
      <c r="P117" s="56">
        <v>0.10000000149011612</v>
      </c>
      <c r="R117" s="18">
        <v>82.040000915527344</v>
      </c>
      <c r="S117" s="18">
        <v>82.040000915527344</v>
      </c>
      <c r="T117" s="18">
        <v>84.019996643066406</v>
      </c>
      <c r="U117" s="18">
        <v>84.919998168945313</v>
      </c>
      <c r="V117" s="18">
        <v>84.919998168945313</v>
      </c>
      <c r="W117" s="18">
        <v>82.040000915527344</v>
      </c>
      <c r="X117" s="18">
        <v>78.980003356933594</v>
      </c>
      <c r="Z117" s="18">
        <v>80.959999084472656</v>
      </c>
      <c r="AA117" s="18">
        <v>80.05999755859375</v>
      </c>
      <c r="AB117" s="18">
        <v>80.05999755859375</v>
      </c>
      <c r="AC117" s="18">
        <v>82.94000244140625</v>
      </c>
      <c r="AD117" s="18">
        <v>86</v>
      </c>
      <c r="AE117" s="18">
        <v>89.959999084472656</v>
      </c>
      <c r="AF117" s="18">
        <v>89.959999084472656</v>
      </c>
      <c r="AG117" s="18">
        <v>87.980003356933594</v>
      </c>
      <c r="AH117" s="18">
        <v>84.919998168945313</v>
      </c>
      <c r="AI117" s="18">
        <v>84.919998168945313</v>
      </c>
      <c r="AJ117" s="18">
        <v>86</v>
      </c>
      <c r="AK117" s="18">
        <v>89.05999755859375</v>
      </c>
      <c r="AL117" s="18">
        <v>89.05999755859375</v>
      </c>
      <c r="AM117" s="18">
        <v>89.05999755859375</v>
      </c>
      <c r="AN117" s="18">
        <v>84.019996643066406</v>
      </c>
      <c r="AO117" s="18">
        <v>84.919998168945313</v>
      </c>
      <c r="AP117" s="18">
        <v>84.019996643066406</v>
      </c>
      <c r="AQ117" s="18">
        <v>87.080001831054688</v>
      </c>
      <c r="AR117" s="18">
        <v>91.040000915527344</v>
      </c>
      <c r="AS117" s="18">
        <v>91.94000244140625</v>
      </c>
      <c r="AT117" s="18">
        <v>86</v>
      </c>
      <c r="AU117" s="18">
        <v>89.05999755859375</v>
      </c>
      <c r="AV117" s="18">
        <v>89.959999084472656</v>
      </c>
    </row>
    <row r="118" spans="2:48" x14ac:dyDescent="0.25">
      <c r="B118" t="s">
        <v>805</v>
      </c>
      <c r="C118" s="51" t="s">
        <v>647</v>
      </c>
      <c r="D118" s="2" t="s">
        <v>721</v>
      </c>
      <c r="E118" s="38">
        <v>40.610000610351563</v>
      </c>
      <c r="F118" s="38">
        <v>-116.88999938964844</v>
      </c>
      <c r="G118" s="60">
        <v>30</v>
      </c>
      <c r="H118" s="18">
        <v>97.855995178222656</v>
      </c>
      <c r="I118" s="18">
        <v>92.324859619140625</v>
      </c>
      <c r="J118" s="3">
        <v>5.5311360359191895</v>
      </c>
      <c r="K118" s="67">
        <v>0.7383110523223877</v>
      </c>
      <c r="L118" s="60">
        <v>12.000000178813934</v>
      </c>
      <c r="M118" s="54"/>
      <c r="N118" s="56">
        <v>0.40000000596046448</v>
      </c>
      <c r="O118" s="56">
        <v>0.23333333432674408</v>
      </c>
      <c r="P118" s="56">
        <v>0</v>
      </c>
      <c r="R118" s="18">
        <v>100.94000244140625</v>
      </c>
      <c r="S118" s="18">
        <v>98.959999084472656</v>
      </c>
      <c r="T118" s="18">
        <v>100.94000244140625</v>
      </c>
      <c r="U118" s="18">
        <v>98.959999084472656</v>
      </c>
      <c r="V118" s="18">
        <v>102.91999816894531</v>
      </c>
      <c r="W118" s="18">
        <v>105.08000183105469</v>
      </c>
      <c r="X118" s="18">
        <v>102.91999816894531</v>
      </c>
      <c r="Y118" s="18">
        <v>91.94000244140625</v>
      </c>
      <c r="Z118" s="18">
        <v>89.05999755859375</v>
      </c>
      <c r="AA118" s="18">
        <v>89.959999084472656</v>
      </c>
      <c r="AB118" s="18">
        <v>87.080001831054688</v>
      </c>
      <c r="AC118" s="18">
        <v>91.94000244140625</v>
      </c>
      <c r="AD118" s="18">
        <v>98.05999755859375</v>
      </c>
      <c r="AE118" s="18">
        <v>100.94000244140625</v>
      </c>
      <c r="AF118" s="18">
        <v>102.01999664306641</v>
      </c>
      <c r="AG118" s="18">
        <v>98.959999084472656</v>
      </c>
      <c r="AH118" s="18">
        <v>96.080001831054688</v>
      </c>
      <c r="AI118" s="18">
        <v>100.94000244140625</v>
      </c>
      <c r="AJ118" s="18">
        <v>98.05999755859375</v>
      </c>
      <c r="AK118" s="18">
        <v>98.05999755859375</v>
      </c>
      <c r="AL118" s="18">
        <v>100.94000244140625</v>
      </c>
      <c r="AM118" s="18">
        <v>96.980003356933594</v>
      </c>
      <c r="AN118" s="18">
        <v>91.040000915527344</v>
      </c>
      <c r="AO118" s="18">
        <v>100.94000244140625</v>
      </c>
      <c r="AP118" s="18">
        <v>98.959999084472656</v>
      </c>
      <c r="AQ118" s="18">
        <v>96.080001831054688</v>
      </c>
      <c r="AR118" s="18">
        <v>98.959999084472656</v>
      </c>
      <c r="AT118" s="18">
        <v>100.04000091552734</v>
      </c>
      <c r="AU118" s="18">
        <v>96.980003356933594</v>
      </c>
      <c r="AV118" s="18">
        <v>100.94000244140625</v>
      </c>
    </row>
    <row r="119" spans="2:48" x14ac:dyDescent="0.25">
      <c r="B119" t="s">
        <v>809</v>
      </c>
      <c r="C119" s="51" t="s">
        <v>651</v>
      </c>
      <c r="D119" s="2" t="s">
        <v>709</v>
      </c>
      <c r="E119" s="38">
        <v>29.469999313354492</v>
      </c>
      <c r="F119" s="38">
        <v>-96.94000244140625</v>
      </c>
      <c r="G119" s="60">
        <v>30</v>
      </c>
      <c r="H119" s="18">
        <v>100.7239990234375</v>
      </c>
      <c r="I119" s="18">
        <v>95.597755432128906</v>
      </c>
      <c r="J119" s="3">
        <v>5.1262450218200684</v>
      </c>
      <c r="K119" s="67">
        <v>0.8365103006362915</v>
      </c>
      <c r="L119" s="60">
        <v>12.000000178813934</v>
      </c>
      <c r="M119" s="54"/>
      <c r="N119" s="56">
        <v>0.40000000596046448</v>
      </c>
      <c r="O119" s="56">
        <v>0.23333333432674408</v>
      </c>
      <c r="P119" s="56">
        <v>0</v>
      </c>
      <c r="R119" s="18">
        <v>98.959999084472656</v>
      </c>
      <c r="S119" s="18">
        <v>100.04000091552734</v>
      </c>
      <c r="U119" s="18">
        <v>100.04000091552734</v>
      </c>
      <c r="V119" s="18">
        <v>100.04000091552734</v>
      </c>
      <c r="W119" s="18">
        <v>98.959999084472656</v>
      </c>
      <c r="X119" s="18">
        <v>100.04000091552734</v>
      </c>
      <c r="Y119" s="18">
        <v>102.01999664306641</v>
      </c>
      <c r="Z119" s="18">
        <v>100.04000091552734</v>
      </c>
      <c r="AA119" s="18">
        <v>102.01999664306641</v>
      </c>
      <c r="AB119" s="18">
        <v>104</v>
      </c>
      <c r="AC119" s="18">
        <v>102.91999816894531</v>
      </c>
      <c r="AD119" s="18">
        <v>104</v>
      </c>
      <c r="AE119" s="18">
        <v>105.08000183105469</v>
      </c>
      <c r="AF119" s="18">
        <v>100.94000244140625</v>
      </c>
      <c r="AG119" s="18">
        <v>102.91999816894531</v>
      </c>
      <c r="AH119" s="18">
        <v>102.91999816894531</v>
      </c>
      <c r="AI119" s="18">
        <v>102.91999816894531</v>
      </c>
      <c r="AJ119" s="18">
        <v>102.01999664306641</v>
      </c>
      <c r="AK119" s="18">
        <v>98.959999084472656</v>
      </c>
      <c r="AL119" s="18">
        <v>96.980003356933594</v>
      </c>
      <c r="AM119" s="18">
        <v>100.04000091552734</v>
      </c>
      <c r="AN119" s="18">
        <v>100.94000244140625</v>
      </c>
      <c r="AO119" s="18">
        <v>96.980003356933594</v>
      </c>
      <c r="AP119" s="18">
        <v>98.959999084472656</v>
      </c>
      <c r="AQ119" s="18">
        <v>100.94000244140625</v>
      </c>
      <c r="AR119" s="18">
        <v>102.01999664306641</v>
      </c>
      <c r="AS119" s="18">
        <v>100.04000091552734</v>
      </c>
      <c r="AT119" s="18">
        <v>100.04000091552734</v>
      </c>
      <c r="AU119" s="18">
        <v>95</v>
      </c>
      <c r="AV119" s="18">
        <v>100.94000244140625</v>
      </c>
    </row>
    <row r="120" spans="2:48" x14ac:dyDescent="0.25">
      <c r="B120" t="s">
        <v>807</v>
      </c>
      <c r="C120" s="51" t="s">
        <v>649</v>
      </c>
      <c r="D120" s="2" t="s">
        <v>722</v>
      </c>
      <c r="E120" s="38">
        <v>33.770000457763672</v>
      </c>
      <c r="F120" s="38">
        <v>-81.260002136230469</v>
      </c>
      <c r="G120" s="60">
        <v>30</v>
      </c>
      <c r="H120" s="18">
        <v>94.555999755859375</v>
      </c>
      <c r="I120" s="18">
        <v>89.714508056640625</v>
      </c>
      <c r="J120" s="3">
        <v>4.8414874076843262</v>
      </c>
      <c r="K120" s="67">
        <v>0.73713600635528564</v>
      </c>
      <c r="L120" s="60">
        <v>12.000000178813934</v>
      </c>
      <c r="M120" s="54"/>
      <c r="N120" s="56">
        <v>0.40000000596046448</v>
      </c>
      <c r="O120" s="56">
        <v>0.30000001192092896</v>
      </c>
      <c r="P120" s="56">
        <v>3.3333335071802139E-2</v>
      </c>
      <c r="R120" s="18">
        <v>96.980003356933594</v>
      </c>
      <c r="S120" s="18">
        <v>89.05999755859375</v>
      </c>
      <c r="T120" s="18">
        <v>93.919998168945313</v>
      </c>
      <c r="U120" s="18">
        <v>82.94000244140625</v>
      </c>
      <c r="V120" s="18">
        <v>91.94000244140625</v>
      </c>
      <c r="W120" s="18">
        <v>91.94000244140625</v>
      </c>
      <c r="X120" s="18">
        <v>96.080001831054688</v>
      </c>
      <c r="Y120" s="18">
        <v>98.959999084472656</v>
      </c>
      <c r="AA120" s="18">
        <v>100.04000091552734</v>
      </c>
      <c r="AB120" s="18">
        <v>102.01999664306641</v>
      </c>
      <c r="AC120" s="18">
        <v>98.959999084472656</v>
      </c>
      <c r="AD120" s="18">
        <v>98.959999084472656</v>
      </c>
      <c r="AE120" s="18">
        <v>104</v>
      </c>
      <c r="AF120" s="18">
        <v>95</v>
      </c>
      <c r="AG120" s="18">
        <v>100.04000091552734</v>
      </c>
      <c r="AH120" s="18">
        <v>98.959999084472656</v>
      </c>
      <c r="AI120" s="18">
        <v>93.919998168945313</v>
      </c>
      <c r="AJ120" s="18">
        <v>95</v>
      </c>
      <c r="AK120" s="18">
        <v>87.980003356933594</v>
      </c>
      <c r="AL120" s="18">
        <v>96.980003356933594</v>
      </c>
      <c r="AM120" s="18">
        <v>98.05999755859375</v>
      </c>
      <c r="AN120" s="18">
        <v>93.919998168945313</v>
      </c>
      <c r="AO120" s="18">
        <v>91.94000244140625</v>
      </c>
      <c r="AP120" s="18">
        <v>82.94000244140625</v>
      </c>
      <c r="AQ120" s="18">
        <v>86</v>
      </c>
      <c r="AR120" s="18">
        <v>91.040000915527344</v>
      </c>
      <c r="AS120" s="18">
        <v>91.94000244140625</v>
      </c>
      <c r="AT120" s="18">
        <v>93.019996643066406</v>
      </c>
      <c r="AU120" s="18">
        <v>98.05999755859375</v>
      </c>
      <c r="AV120" s="18">
        <v>96.080001831054688</v>
      </c>
    </row>
    <row r="121" spans="2:48" x14ac:dyDescent="0.25">
      <c r="B121" t="s">
        <v>801</v>
      </c>
      <c r="C121" s="51" t="s">
        <v>643</v>
      </c>
      <c r="D121" s="2" t="s">
        <v>711</v>
      </c>
      <c r="E121" s="38">
        <v>32.619998931884766</v>
      </c>
      <c r="F121" s="38">
        <v>-106.73999786376953</v>
      </c>
      <c r="G121" s="60">
        <v>25</v>
      </c>
      <c r="H121" s="18">
        <v>97.68560791015625</v>
      </c>
      <c r="I121" s="18">
        <v>92.214225769042969</v>
      </c>
      <c r="J121" s="3">
        <v>5.471376895904541</v>
      </c>
      <c r="K121" s="67">
        <v>0.78423428535461426</v>
      </c>
      <c r="L121" s="60">
        <v>11.999999731779099</v>
      </c>
      <c r="M121" s="54"/>
      <c r="N121" s="56">
        <v>0.47999998927116394</v>
      </c>
      <c r="O121" s="56">
        <v>0.2800000011920929</v>
      </c>
      <c r="P121" s="56">
        <v>7.9999998211860657E-2</v>
      </c>
      <c r="R121" s="18">
        <v>98.05999755859375</v>
      </c>
      <c r="S121" s="18">
        <v>96.080001831054688</v>
      </c>
      <c r="T121" s="18">
        <v>100.94000244140625</v>
      </c>
      <c r="U121" s="18">
        <v>98.959999084472656</v>
      </c>
      <c r="V121" s="18">
        <v>93.919998168945313</v>
      </c>
      <c r="W121" s="18">
        <v>98.959999084472656</v>
      </c>
      <c r="X121" s="18">
        <v>89.05999755859375</v>
      </c>
      <c r="Y121" s="18">
        <v>100.04000091552734</v>
      </c>
      <c r="Z121" s="18">
        <v>96.080001831054688</v>
      </c>
      <c r="AC121" s="18">
        <v>91.94000244140625</v>
      </c>
      <c r="AE121" s="18">
        <v>100.94000244140625</v>
      </c>
      <c r="AG121" s="18">
        <v>95</v>
      </c>
      <c r="AH121" s="18">
        <v>100.04000091552734</v>
      </c>
      <c r="AI121" s="18">
        <v>100.04000091552734</v>
      </c>
      <c r="AJ121" s="18">
        <v>100.04000091552734</v>
      </c>
      <c r="AK121" s="18">
        <v>96.080001831054688</v>
      </c>
      <c r="AL121" s="18">
        <v>98.959999084472656</v>
      </c>
      <c r="AM121" s="18">
        <v>100.04000091552734</v>
      </c>
      <c r="AN121" s="18">
        <v>95</v>
      </c>
      <c r="AP121" s="18">
        <v>93.919998168945313</v>
      </c>
      <c r="AQ121" s="18">
        <v>100.04000091552734</v>
      </c>
      <c r="AR121" s="18">
        <v>102.91999816894531</v>
      </c>
      <c r="AS121" s="18">
        <v>102.01999664306641</v>
      </c>
      <c r="AT121" s="18">
        <v>98.05999755859375</v>
      </c>
      <c r="AU121" s="18">
        <v>95</v>
      </c>
    </row>
    <row r="122" spans="2:48" x14ac:dyDescent="0.25">
      <c r="B122" t="s">
        <v>947</v>
      </c>
      <c r="C122" s="51" t="s">
        <v>907</v>
      </c>
      <c r="D122" s="2" t="s">
        <v>713</v>
      </c>
      <c r="E122" s="38">
        <v>34.939998626708984</v>
      </c>
      <c r="F122" s="38">
        <v>-111.51999664306641</v>
      </c>
      <c r="G122" s="60">
        <v>31</v>
      </c>
      <c r="H122" s="18">
        <v>80.896133422851563</v>
      </c>
      <c r="I122" s="18">
        <v>71.240043640136719</v>
      </c>
      <c r="J122" s="3">
        <v>9.6560850143432617</v>
      </c>
      <c r="K122" s="67">
        <v>0.79991847276687622</v>
      </c>
      <c r="L122" s="60">
        <v>11.999999642372131</v>
      </c>
      <c r="M122" s="54"/>
      <c r="N122" s="56">
        <v>0.38709676265716553</v>
      </c>
      <c r="O122" s="56">
        <v>0.29032257199287415</v>
      </c>
      <c r="P122" s="56">
        <v>6.4516127109527588E-2</v>
      </c>
      <c r="R122" s="18">
        <v>76.639999389648438</v>
      </c>
      <c r="S122" s="18">
        <v>80.239997863769531</v>
      </c>
      <c r="T122" s="18">
        <v>82.220001220703125</v>
      </c>
      <c r="U122" s="18">
        <v>80.419998168945313</v>
      </c>
      <c r="V122" s="18">
        <v>81.5</v>
      </c>
      <c r="W122" s="18">
        <v>75.55999755859375</v>
      </c>
      <c r="X122" s="18">
        <v>77.180000305175781</v>
      </c>
      <c r="Y122" s="18">
        <v>79.160003662109375</v>
      </c>
      <c r="Z122" s="18">
        <v>71.05999755859375</v>
      </c>
      <c r="AA122" s="18">
        <v>77.180000305175781</v>
      </c>
      <c r="AB122" s="18">
        <v>75.739997863769531</v>
      </c>
      <c r="AC122" s="18">
        <v>78.260002136230469</v>
      </c>
      <c r="AD122" s="18">
        <v>82.400001525878906</v>
      </c>
      <c r="AE122" s="18">
        <v>85.459999084472656</v>
      </c>
      <c r="AF122" s="18">
        <v>84.739997863769531</v>
      </c>
      <c r="AG122" s="18">
        <v>82.400001525878906</v>
      </c>
      <c r="AH122" s="18">
        <v>78.620002746582031</v>
      </c>
      <c r="AI122" s="18">
        <v>79.519996643066406</v>
      </c>
      <c r="AJ122" s="18">
        <v>81.5</v>
      </c>
      <c r="AK122" s="18">
        <v>84.379997253417969</v>
      </c>
      <c r="AL122" s="18">
        <v>85.459999084472656</v>
      </c>
      <c r="AM122" s="18">
        <v>80.779998779296875</v>
      </c>
      <c r="AN122" s="18">
        <v>79.519996643066406</v>
      </c>
      <c r="AO122" s="18">
        <v>80.599998474121094</v>
      </c>
      <c r="AP122" s="18">
        <v>81.319999694824219</v>
      </c>
      <c r="AQ122" s="18">
        <v>84.019996643066406</v>
      </c>
      <c r="AR122" s="18">
        <v>87.260002136230469</v>
      </c>
      <c r="AS122" s="18">
        <v>83.120002746582031</v>
      </c>
      <c r="AT122" s="18">
        <v>81.860000610351563</v>
      </c>
      <c r="AU122" s="18">
        <v>83.660003662109375</v>
      </c>
      <c r="AV122" s="18">
        <v>86</v>
      </c>
    </row>
    <row r="123" spans="2:48" x14ac:dyDescent="0.25">
      <c r="B123" t="s">
        <v>806</v>
      </c>
      <c r="C123" s="51" t="s">
        <v>648</v>
      </c>
      <c r="D123" s="2" t="s">
        <v>721</v>
      </c>
      <c r="E123" s="38">
        <v>39.409999847412109</v>
      </c>
      <c r="F123" s="38">
        <v>-114.76999664306641</v>
      </c>
      <c r="G123" s="60">
        <v>31</v>
      </c>
      <c r="H123" s="18">
        <v>90.697425842285156</v>
      </c>
      <c r="I123" s="18">
        <v>84.473678588867188</v>
      </c>
      <c r="J123" s="3">
        <v>6.2237429618835449</v>
      </c>
      <c r="K123" s="67">
        <v>0.8448488712310791</v>
      </c>
      <c r="L123" s="60">
        <v>11.999999642372131</v>
      </c>
      <c r="M123" s="54"/>
      <c r="N123" s="56">
        <v>0.38709676265716553</v>
      </c>
      <c r="O123" s="56">
        <v>0.12903225421905518</v>
      </c>
      <c r="P123" s="56">
        <v>3.2258063554763794E-2</v>
      </c>
      <c r="R123" s="18">
        <v>91.94000244140625</v>
      </c>
      <c r="S123" s="18">
        <v>91.94000244140625</v>
      </c>
      <c r="T123" s="18">
        <v>91.94000244140625</v>
      </c>
      <c r="U123" s="18">
        <v>91.94000244140625</v>
      </c>
      <c r="V123" s="18">
        <v>91.94000244140625</v>
      </c>
      <c r="W123" s="18">
        <v>91.94000244140625</v>
      </c>
      <c r="X123" s="18">
        <v>91.94000244140625</v>
      </c>
      <c r="Y123" s="18">
        <v>91.94000244140625</v>
      </c>
      <c r="Z123" s="18">
        <v>96.080001831054688</v>
      </c>
      <c r="AA123" s="18">
        <v>91.94000244140625</v>
      </c>
      <c r="AB123" s="18">
        <v>89.959999084472656</v>
      </c>
      <c r="AC123" s="18">
        <v>82.94000244140625</v>
      </c>
      <c r="AD123" s="18">
        <v>86</v>
      </c>
      <c r="AE123" s="18">
        <v>87.080001831054688</v>
      </c>
      <c r="AF123" s="18">
        <v>91.040000915527344</v>
      </c>
      <c r="AG123" s="18">
        <v>91.94000244140625</v>
      </c>
      <c r="AH123" s="18">
        <v>91.94000244140625</v>
      </c>
      <c r="AI123" s="18">
        <v>91.94000244140625</v>
      </c>
      <c r="AJ123" s="18">
        <v>89.05999755859375</v>
      </c>
      <c r="AK123" s="18">
        <v>89.05999755859375</v>
      </c>
      <c r="AL123" s="18">
        <v>89.959999084472656</v>
      </c>
      <c r="AM123" s="18">
        <v>91.040000915527344</v>
      </c>
      <c r="AN123" s="18">
        <v>89.959999084472656</v>
      </c>
      <c r="AO123" s="18">
        <v>89.959999084472656</v>
      </c>
      <c r="AP123" s="18">
        <v>91.040000915527344</v>
      </c>
      <c r="AQ123" s="18">
        <v>91.040000915527344</v>
      </c>
      <c r="AR123" s="18">
        <v>91.040000915527344</v>
      </c>
      <c r="AS123" s="18">
        <v>91.040000915527344</v>
      </c>
      <c r="AT123" s="18">
        <v>91.040000915527344</v>
      </c>
      <c r="AU123" s="18">
        <v>91.040000915527344</v>
      </c>
      <c r="AV123" s="18">
        <v>89.959999084472656</v>
      </c>
    </row>
    <row r="124" spans="2:48" x14ac:dyDescent="0.25">
      <c r="B124" t="s">
        <v>800</v>
      </c>
      <c r="C124" s="51" t="s">
        <v>642</v>
      </c>
      <c r="D124" s="2" t="s">
        <v>717</v>
      </c>
      <c r="E124" s="38">
        <v>37.630001068115234</v>
      </c>
      <c r="F124" s="38">
        <v>-104.80000305175781</v>
      </c>
      <c r="G124" s="60">
        <v>31</v>
      </c>
      <c r="H124" s="18">
        <v>90.772903442382813</v>
      </c>
      <c r="I124" s="18">
        <v>84.985153198242188</v>
      </c>
      <c r="J124" s="3">
        <v>5.7877473831176758</v>
      </c>
      <c r="K124" s="67">
        <v>0.76510018110275269</v>
      </c>
      <c r="L124" s="60">
        <v>11.999999642372131</v>
      </c>
      <c r="M124" s="54"/>
      <c r="N124" s="56">
        <v>0.38709676265716553</v>
      </c>
      <c r="O124" s="56">
        <v>0.25806450843811035</v>
      </c>
      <c r="P124" s="56">
        <v>0.16129031777381897</v>
      </c>
      <c r="R124" s="18">
        <v>93.919998168945313</v>
      </c>
      <c r="S124" s="18">
        <v>89.05999755859375</v>
      </c>
      <c r="T124" s="18">
        <v>89.05999755859375</v>
      </c>
      <c r="U124" s="18">
        <v>87.980003356933594</v>
      </c>
      <c r="V124" s="18">
        <v>87.980003356933594</v>
      </c>
      <c r="W124" s="18">
        <v>87.980003356933594</v>
      </c>
      <c r="X124" s="18">
        <v>91.040000915527344</v>
      </c>
      <c r="Y124" s="18">
        <v>91.94000244140625</v>
      </c>
      <c r="Z124" s="18">
        <v>89.959999084472656</v>
      </c>
      <c r="AA124" s="18">
        <v>86</v>
      </c>
      <c r="AB124" s="18">
        <v>87.980003356933594</v>
      </c>
      <c r="AC124" s="18">
        <v>87.980003356933594</v>
      </c>
      <c r="AD124" s="18">
        <v>87.080001831054688</v>
      </c>
      <c r="AE124" s="18">
        <v>93.019996643066406</v>
      </c>
      <c r="AF124" s="18">
        <v>91.040000915527344</v>
      </c>
      <c r="AG124" s="18">
        <v>95</v>
      </c>
      <c r="AH124" s="18">
        <v>98.05999755859375</v>
      </c>
      <c r="AI124" s="18">
        <v>93.919998168945313</v>
      </c>
      <c r="AJ124" s="18">
        <v>96.080001831054688</v>
      </c>
      <c r="AK124" s="18">
        <v>96.980003356933594</v>
      </c>
      <c r="AL124" s="18">
        <v>95</v>
      </c>
      <c r="AM124" s="18">
        <v>84.919998168945313</v>
      </c>
      <c r="AN124" s="18">
        <v>89.05999755859375</v>
      </c>
      <c r="AO124" s="18">
        <v>89.959999084472656</v>
      </c>
      <c r="AP124" s="18">
        <v>91.94000244140625</v>
      </c>
      <c r="AQ124" s="18">
        <v>96.980003356933594</v>
      </c>
      <c r="AR124" s="18">
        <v>87.080001831054688</v>
      </c>
      <c r="AS124" s="18">
        <v>82.94000244140625</v>
      </c>
      <c r="AT124" s="18">
        <v>91.94000244140625</v>
      </c>
      <c r="AU124" s="18">
        <v>96.080001831054688</v>
      </c>
      <c r="AV124" s="18">
        <v>86</v>
      </c>
    </row>
    <row r="125" spans="2:48" x14ac:dyDescent="0.25">
      <c r="B125" t="s">
        <v>798</v>
      </c>
      <c r="C125" s="51" t="s">
        <v>640</v>
      </c>
      <c r="D125" s="2" t="s">
        <v>713</v>
      </c>
      <c r="E125" s="38">
        <v>34.650001525878906</v>
      </c>
      <c r="F125" s="38">
        <v>-112.41999816894531</v>
      </c>
      <c r="G125" s="60">
        <v>31</v>
      </c>
      <c r="H125" s="18">
        <v>92.642585754394531</v>
      </c>
      <c r="I125" s="18">
        <v>87.000274658203125</v>
      </c>
      <c r="J125" s="3">
        <v>5.6423101425170898</v>
      </c>
      <c r="K125" s="67">
        <v>0.7796328067779541</v>
      </c>
      <c r="L125" s="60">
        <v>11.999999642372131</v>
      </c>
      <c r="M125" s="54"/>
      <c r="N125" s="56">
        <v>0.38709676265716553</v>
      </c>
      <c r="O125" s="56">
        <v>0.25806450843811035</v>
      </c>
      <c r="P125" s="56">
        <v>6.4516127109527588E-2</v>
      </c>
      <c r="R125" s="18">
        <v>91.040000915527344</v>
      </c>
      <c r="S125" s="18">
        <v>93.019996643066406</v>
      </c>
      <c r="T125" s="18">
        <v>91.94000244140625</v>
      </c>
      <c r="U125" s="18">
        <v>93.919998168945313</v>
      </c>
      <c r="V125" s="18">
        <v>96.980003356933594</v>
      </c>
      <c r="W125" s="18">
        <v>89.959999084472656</v>
      </c>
      <c r="X125" s="18">
        <v>87.980003356933594</v>
      </c>
      <c r="Y125" s="18">
        <v>89.959999084472656</v>
      </c>
      <c r="Z125" s="18">
        <v>86</v>
      </c>
      <c r="AA125" s="18">
        <v>89.05999755859375</v>
      </c>
      <c r="AB125" s="18">
        <v>87.080001831054688</v>
      </c>
      <c r="AC125" s="18">
        <v>89.05999755859375</v>
      </c>
      <c r="AD125" s="18">
        <v>93.019996643066406</v>
      </c>
      <c r="AE125" s="18">
        <v>96.980003356933594</v>
      </c>
      <c r="AF125" s="18">
        <v>96.980003356933594</v>
      </c>
      <c r="AG125" s="18">
        <v>93.019996643066406</v>
      </c>
      <c r="AH125" s="18">
        <v>89.959999084472656</v>
      </c>
      <c r="AI125" s="18">
        <v>93.019996643066406</v>
      </c>
      <c r="AJ125" s="18">
        <v>93.019996643066406</v>
      </c>
      <c r="AK125" s="18">
        <v>96.980003356933594</v>
      </c>
      <c r="AL125" s="18">
        <v>96.980003356933594</v>
      </c>
      <c r="AM125" s="18">
        <v>93.919998168945313</v>
      </c>
      <c r="AN125" s="18">
        <v>89.959999084472656</v>
      </c>
      <c r="AO125" s="18">
        <v>89.959999084472656</v>
      </c>
      <c r="AP125" s="18">
        <v>91.040000915527344</v>
      </c>
      <c r="AQ125" s="18">
        <v>95</v>
      </c>
      <c r="AR125" s="18">
        <v>98.05999755859375</v>
      </c>
      <c r="AS125" s="18">
        <v>93.019996643066406</v>
      </c>
      <c r="AT125" s="18">
        <v>93.019996643066406</v>
      </c>
      <c r="AU125" s="18">
        <v>95</v>
      </c>
      <c r="AV125" s="18">
        <v>96.980003356933594</v>
      </c>
    </row>
    <row r="126" spans="2:48" x14ac:dyDescent="0.25">
      <c r="B126" t="s">
        <v>804</v>
      </c>
      <c r="C126" s="51" t="s">
        <v>646</v>
      </c>
      <c r="D126" s="2" t="s">
        <v>711</v>
      </c>
      <c r="E126" s="38">
        <v>32.279998779296875</v>
      </c>
      <c r="F126" s="38">
        <v>-106.76000213623047</v>
      </c>
      <c r="G126" s="60">
        <v>31</v>
      </c>
      <c r="H126" s="18">
        <v>97.816139221191406</v>
      </c>
      <c r="I126" s="18">
        <v>92.293563842773438</v>
      </c>
      <c r="J126" s="3">
        <v>5.5225710868835449</v>
      </c>
      <c r="K126" s="67">
        <v>0.8136669397354126</v>
      </c>
      <c r="L126" s="60">
        <v>11.999999642372131</v>
      </c>
      <c r="M126" s="54"/>
      <c r="N126" s="56">
        <v>0.38709676265716553</v>
      </c>
      <c r="O126" s="56">
        <v>0.25806450843811035</v>
      </c>
      <c r="P126" s="56">
        <v>6.4516127109527588E-2</v>
      </c>
      <c r="R126" s="18">
        <v>98.05999755859375</v>
      </c>
      <c r="S126" s="18">
        <v>98.05999755859375</v>
      </c>
      <c r="T126" s="18">
        <v>100.94000244140625</v>
      </c>
      <c r="U126" s="18">
        <v>100.94000244140625</v>
      </c>
      <c r="V126" s="18">
        <v>96.980003356933594</v>
      </c>
      <c r="W126" s="18">
        <v>98.05999755859375</v>
      </c>
      <c r="X126" s="18">
        <v>95</v>
      </c>
      <c r="Y126" s="18">
        <v>98.959999084472656</v>
      </c>
      <c r="Z126" s="18">
        <v>96.080001831054688</v>
      </c>
      <c r="AA126" s="18">
        <v>98.05999755859375</v>
      </c>
      <c r="AB126" s="18">
        <v>89.959999084472656</v>
      </c>
      <c r="AC126" s="18">
        <v>91.040000915527344</v>
      </c>
      <c r="AD126" s="18">
        <v>98.05999755859375</v>
      </c>
      <c r="AE126" s="18">
        <v>100.94000244140625</v>
      </c>
      <c r="AF126" s="18">
        <v>96.980003356933594</v>
      </c>
      <c r="AG126" s="18">
        <v>96.080001831054688</v>
      </c>
      <c r="AH126" s="18">
        <v>98.959999084472656</v>
      </c>
      <c r="AI126" s="18">
        <v>100.94000244140625</v>
      </c>
      <c r="AJ126" s="18">
        <v>100.04000091552734</v>
      </c>
      <c r="AK126" s="18">
        <v>100.04000091552734</v>
      </c>
      <c r="AL126" s="18">
        <v>100.94000244140625</v>
      </c>
      <c r="AM126" s="18">
        <v>98.05999755859375</v>
      </c>
      <c r="AN126" s="18">
        <v>96.080001831054688</v>
      </c>
      <c r="AO126" s="18">
        <v>96.980003356933594</v>
      </c>
      <c r="AP126" s="18">
        <v>93.019996643066406</v>
      </c>
      <c r="AQ126" s="18">
        <v>100.94000244140625</v>
      </c>
      <c r="AR126" s="18">
        <v>102.01999664306641</v>
      </c>
      <c r="AS126" s="18">
        <v>102.01999664306641</v>
      </c>
      <c r="AT126" s="18">
        <v>96.080001831054688</v>
      </c>
      <c r="AU126" s="18">
        <v>98.05999755859375</v>
      </c>
      <c r="AV126" s="18">
        <v>93.919998168945313</v>
      </c>
    </row>
    <row r="127" spans="2:48" x14ac:dyDescent="0.25">
      <c r="B127" t="s">
        <v>799</v>
      </c>
      <c r="C127" s="51" t="s">
        <v>641</v>
      </c>
      <c r="D127" s="2" t="s">
        <v>717</v>
      </c>
      <c r="E127" s="38">
        <v>37.340000152587891</v>
      </c>
      <c r="F127" s="38">
        <v>-108.59999847412109</v>
      </c>
      <c r="G127" s="60">
        <v>31</v>
      </c>
      <c r="H127" s="18">
        <v>91.620628356933594</v>
      </c>
      <c r="I127" s="18">
        <v>86.389533996582031</v>
      </c>
      <c r="J127" s="3">
        <v>5.2310986518859863</v>
      </c>
      <c r="K127" s="67">
        <v>0.77963459491729736</v>
      </c>
      <c r="L127" s="60">
        <v>11.999999642372131</v>
      </c>
      <c r="M127" s="54"/>
      <c r="N127" s="56">
        <v>0.38709676265716553</v>
      </c>
      <c r="O127" s="56">
        <v>0.29032257199287415</v>
      </c>
      <c r="P127" s="56">
        <v>3.2258063554763794E-2</v>
      </c>
      <c r="R127" s="18">
        <v>91.94000244140625</v>
      </c>
      <c r="S127" s="18">
        <v>87.080001831054688</v>
      </c>
      <c r="T127" s="18">
        <v>91.94000244140625</v>
      </c>
      <c r="U127" s="18">
        <v>91.94000244140625</v>
      </c>
      <c r="V127" s="18">
        <v>87.980003356933594</v>
      </c>
      <c r="W127" s="18">
        <v>91.94000244140625</v>
      </c>
      <c r="X127" s="18">
        <v>96.080001831054688</v>
      </c>
      <c r="Y127" s="18">
        <v>87.980003356933594</v>
      </c>
      <c r="Z127" s="18">
        <v>91.040000915527344</v>
      </c>
      <c r="AA127" s="18">
        <v>87.980003356933594</v>
      </c>
      <c r="AB127" s="18">
        <v>89.05999755859375</v>
      </c>
      <c r="AC127" s="18">
        <v>84.019996643066406</v>
      </c>
      <c r="AD127" s="18">
        <v>87.980003356933594</v>
      </c>
      <c r="AE127" s="18">
        <v>91.94000244140625</v>
      </c>
      <c r="AF127" s="18">
        <v>93.919998168945313</v>
      </c>
      <c r="AG127" s="18">
        <v>95</v>
      </c>
      <c r="AH127" s="18">
        <v>91.94000244140625</v>
      </c>
      <c r="AI127" s="18">
        <v>91.040000915527344</v>
      </c>
      <c r="AJ127" s="18">
        <v>91.94000244140625</v>
      </c>
      <c r="AK127" s="18">
        <v>91.94000244140625</v>
      </c>
      <c r="AL127" s="18">
        <v>96.080001831054688</v>
      </c>
      <c r="AM127" s="18">
        <v>93.919998168945313</v>
      </c>
      <c r="AN127" s="18">
        <v>89.959999084472656</v>
      </c>
      <c r="AO127" s="18">
        <v>89.959999084472656</v>
      </c>
      <c r="AP127" s="18">
        <v>93.019996643066406</v>
      </c>
      <c r="AQ127" s="18">
        <v>93.919998168945313</v>
      </c>
      <c r="AR127" s="18">
        <v>93.919998168945313</v>
      </c>
      <c r="AS127" s="18">
        <v>91.94000244140625</v>
      </c>
      <c r="AT127" s="18">
        <v>95</v>
      </c>
      <c r="AU127" s="18">
        <v>93.919998168945313</v>
      </c>
      <c r="AV127" s="18">
        <v>93.919998168945313</v>
      </c>
    </row>
    <row r="128" spans="2:48" x14ac:dyDescent="0.25">
      <c r="B128" t="s">
        <v>810</v>
      </c>
      <c r="C128" s="51" t="s">
        <v>652</v>
      </c>
      <c r="D128" s="2" t="s">
        <v>709</v>
      </c>
      <c r="E128" s="38">
        <v>36.259998321533203</v>
      </c>
      <c r="F128" s="38">
        <v>-101.41000366210938</v>
      </c>
      <c r="G128" s="60">
        <v>31</v>
      </c>
      <c r="H128" s="18">
        <v>96.643226623535156</v>
      </c>
      <c r="I128" s="18">
        <v>91.922897338867188</v>
      </c>
      <c r="J128" s="3">
        <v>4.7203249931335449</v>
      </c>
      <c r="K128" s="67">
        <v>0.67896580696105957</v>
      </c>
      <c r="L128" s="60">
        <v>11.999999642372131</v>
      </c>
      <c r="M128" s="54"/>
      <c r="N128" s="56">
        <v>0.38709676265716553</v>
      </c>
      <c r="O128" s="56">
        <v>0.12903225421905518</v>
      </c>
      <c r="P128" s="56">
        <v>6.4516127109527588E-2</v>
      </c>
      <c r="R128" s="18">
        <v>100.94000244140625</v>
      </c>
      <c r="S128" s="18">
        <v>102.01999664306641</v>
      </c>
      <c r="T128" s="18">
        <v>98.05999755859375</v>
      </c>
      <c r="U128" s="18">
        <v>93.019996643066406</v>
      </c>
      <c r="V128" s="18">
        <v>93.019996643066406</v>
      </c>
      <c r="W128" s="18">
        <v>98.959999084472656</v>
      </c>
      <c r="X128" s="18">
        <v>102.01999664306641</v>
      </c>
      <c r="Y128" s="18">
        <v>105.08000183105469</v>
      </c>
      <c r="Z128" s="18">
        <v>93.019996643066406</v>
      </c>
      <c r="AA128" s="18">
        <v>93.019996643066406</v>
      </c>
      <c r="AB128" s="18">
        <v>100.94000244140625</v>
      </c>
      <c r="AC128" s="18">
        <v>100.94000244140625</v>
      </c>
      <c r="AD128" s="18">
        <v>100.04000091552734</v>
      </c>
      <c r="AE128" s="18">
        <v>93.019996643066406</v>
      </c>
      <c r="AF128" s="18">
        <v>91.94000244140625</v>
      </c>
      <c r="AG128" s="18">
        <v>98.959999084472656</v>
      </c>
      <c r="AH128" s="18">
        <v>105.08000183105469</v>
      </c>
      <c r="AI128" s="18">
        <v>104</v>
      </c>
      <c r="AJ128" s="18">
        <v>100.04000091552734</v>
      </c>
      <c r="AK128" s="18">
        <v>105.98000335693359</v>
      </c>
      <c r="AL128" s="18">
        <v>100.94000244140625</v>
      </c>
      <c r="AM128" s="18">
        <v>100.04000091552734</v>
      </c>
      <c r="AN128" s="18">
        <v>89.05999755859375</v>
      </c>
      <c r="AO128" s="18">
        <v>93.019996643066406</v>
      </c>
      <c r="AP128" s="18">
        <v>89.05999755859375</v>
      </c>
      <c r="AQ128" s="18">
        <v>95</v>
      </c>
      <c r="AR128" s="18">
        <v>93.919998168945313</v>
      </c>
      <c r="AS128" s="18">
        <v>75.919998168945313</v>
      </c>
      <c r="AT128" s="18">
        <v>89.959999084472656</v>
      </c>
      <c r="AU128" s="18">
        <v>98.959999084472656</v>
      </c>
      <c r="AV128" s="18">
        <v>89.959999084472656</v>
      </c>
    </row>
    <row r="129" spans="2:48" x14ac:dyDescent="0.25">
      <c r="B129" t="s">
        <v>948</v>
      </c>
      <c r="C129" s="51" t="s">
        <v>908</v>
      </c>
      <c r="D129" s="2" t="s">
        <v>713</v>
      </c>
      <c r="E129" s="38">
        <v>31.540000915527344</v>
      </c>
      <c r="F129" s="38">
        <v>-110.27999877929688</v>
      </c>
      <c r="G129" s="60">
        <v>31</v>
      </c>
      <c r="H129" s="18">
        <v>93.066452026367188</v>
      </c>
      <c r="I129" s="18">
        <v>89.172874450683594</v>
      </c>
      <c r="J129" s="3">
        <v>3.8935782909393311</v>
      </c>
      <c r="K129" s="67">
        <v>0.69058382511138916</v>
      </c>
      <c r="L129" s="60">
        <v>11.999999642372131</v>
      </c>
      <c r="M129" s="54"/>
      <c r="N129" s="56">
        <v>0.38709676265716553</v>
      </c>
      <c r="O129" s="56">
        <v>0.29032257199287415</v>
      </c>
      <c r="P129" s="56">
        <v>6.4516127109527588E-2</v>
      </c>
      <c r="R129" s="18">
        <v>82.040000915527344</v>
      </c>
      <c r="S129" s="18">
        <v>91.040000915527344</v>
      </c>
      <c r="T129" s="18">
        <v>93.919998168945313</v>
      </c>
      <c r="U129" s="18">
        <v>96.980003356933594</v>
      </c>
      <c r="V129" s="18">
        <v>96.080001831054688</v>
      </c>
      <c r="W129" s="18">
        <v>98.959999084472656</v>
      </c>
      <c r="X129" s="18">
        <v>89.959999084472656</v>
      </c>
      <c r="Y129" s="18">
        <v>91.94000244140625</v>
      </c>
      <c r="Z129" s="18">
        <v>89.05999755859375</v>
      </c>
      <c r="AA129" s="18">
        <v>82.94000244140625</v>
      </c>
      <c r="AB129" s="18">
        <v>75.019996643066406</v>
      </c>
      <c r="AC129" s="18">
        <v>87.080001831054688</v>
      </c>
      <c r="AD129" s="18">
        <v>91.94000244140625</v>
      </c>
      <c r="AE129" s="18">
        <v>96.980003356933594</v>
      </c>
      <c r="AF129" s="18">
        <v>100.04000091552734</v>
      </c>
      <c r="AG129" s="18">
        <v>98.959999084472656</v>
      </c>
      <c r="AH129" s="18">
        <v>100.04000091552734</v>
      </c>
      <c r="AI129" s="18">
        <v>95</v>
      </c>
      <c r="AJ129" s="18">
        <v>93.019996643066406</v>
      </c>
      <c r="AK129" s="18">
        <v>98.05999755859375</v>
      </c>
      <c r="AL129" s="18">
        <v>102.01999664306641</v>
      </c>
      <c r="AM129" s="18">
        <v>100.04000091552734</v>
      </c>
      <c r="AN129" s="18">
        <v>96.080001831054688</v>
      </c>
      <c r="AO129" s="18">
        <v>91.94000244140625</v>
      </c>
      <c r="AP129" s="18">
        <v>87.980003356933594</v>
      </c>
      <c r="AQ129" s="18">
        <v>91.94000244140625</v>
      </c>
      <c r="AR129" s="18">
        <v>96.980003356933594</v>
      </c>
      <c r="AS129" s="18">
        <v>96.980003356933594</v>
      </c>
      <c r="AT129" s="18">
        <v>91.040000915527344</v>
      </c>
      <c r="AU129" s="18">
        <v>87.980003356933594</v>
      </c>
      <c r="AV129" s="18">
        <v>93.019996643066406</v>
      </c>
    </row>
    <row r="130" spans="2:48" x14ac:dyDescent="0.25">
      <c r="B130" t="s">
        <v>819</v>
      </c>
      <c r="C130" s="51" t="s">
        <v>661</v>
      </c>
      <c r="D130" s="2" t="s">
        <v>709</v>
      </c>
      <c r="E130" s="38">
        <v>33.189998626708984</v>
      </c>
      <c r="F130" s="38">
        <v>-102.83000183105469</v>
      </c>
      <c r="G130" s="60">
        <v>30</v>
      </c>
      <c r="H130" s="18">
        <v>96.439994812011719</v>
      </c>
      <c r="I130" s="18">
        <v>90.474311828613281</v>
      </c>
      <c r="J130" s="3">
        <v>5.9656901359558105</v>
      </c>
      <c r="K130" s="67">
        <v>0.7486150860786438</v>
      </c>
      <c r="L130" s="60">
        <v>11.000000238418579</v>
      </c>
      <c r="M130" s="54"/>
      <c r="N130" s="56">
        <v>0.36666667461395264</v>
      </c>
      <c r="O130" s="56">
        <v>0.20000000298023224</v>
      </c>
      <c r="P130" s="56">
        <v>0.10000000149011612</v>
      </c>
      <c r="R130" s="18">
        <v>95</v>
      </c>
      <c r="S130" s="18">
        <v>96.080001831054688</v>
      </c>
      <c r="U130" s="18">
        <v>96.080001831054688</v>
      </c>
      <c r="V130" s="18">
        <v>89.959999084472656</v>
      </c>
      <c r="W130" s="18">
        <v>93.019996643066406</v>
      </c>
      <c r="X130" s="18">
        <v>96.080001831054688</v>
      </c>
      <c r="Y130" s="18">
        <v>100.94000244140625</v>
      </c>
      <c r="Z130" s="18">
        <v>98.959999084472656</v>
      </c>
      <c r="AA130" s="18">
        <v>98.05999755859375</v>
      </c>
      <c r="AB130" s="18">
        <v>98.959999084472656</v>
      </c>
      <c r="AC130" s="18">
        <v>98.05999755859375</v>
      </c>
      <c r="AD130" s="18">
        <v>98.05999755859375</v>
      </c>
      <c r="AE130" s="18">
        <v>91.94000244140625</v>
      </c>
      <c r="AF130" s="18">
        <v>93.019996643066406</v>
      </c>
      <c r="AG130" s="18">
        <v>96.080001831054688</v>
      </c>
      <c r="AH130" s="18">
        <v>100.04000091552734</v>
      </c>
      <c r="AI130" s="18">
        <v>104</v>
      </c>
      <c r="AJ130" s="18">
        <v>102.91999816894531</v>
      </c>
      <c r="AK130" s="18">
        <v>102.01999664306641</v>
      </c>
      <c r="AL130" s="18">
        <v>98.959999084472656</v>
      </c>
      <c r="AM130" s="18">
        <v>93.919998168945313</v>
      </c>
      <c r="AN130" s="18">
        <v>91.040000915527344</v>
      </c>
      <c r="AO130" s="18">
        <v>93.919998168945313</v>
      </c>
      <c r="AP130" s="18">
        <v>96.080001831054688</v>
      </c>
      <c r="AQ130" s="18">
        <v>102.01999664306641</v>
      </c>
      <c r="AR130" s="18">
        <v>105.98000335693359</v>
      </c>
      <c r="AS130" s="18">
        <v>82.94000244140625</v>
      </c>
      <c r="AT130" s="18">
        <v>86</v>
      </c>
      <c r="AU130" s="18">
        <v>96.080001831054688</v>
      </c>
      <c r="AV130" s="18">
        <v>96.980003356933594</v>
      </c>
    </row>
    <row r="131" spans="2:48" x14ac:dyDescent="0.25">
      <c r="B131" t="s">
        <v>815</v>
      </c>
      <c r="C131" s="51" t="s">
        <v>657</v>
      </c>
      <c r="D131" s="2" t="s">
        <v>711</v>
      </c>
      <c r="E131" s="38">
        <v>34.259998321533203</v>
      </c>
      <c r="F131" s="38">
        <v>-106.08999633789063</v>
      </c>
      <c r="G131" s="60">
        <v>30</v>
      </c>
      <c r="H131" s="18">
        <v>91.232002258300781</v>
      </c>
      <c r="I131" s="18">
        <v>85.519416809082031</v>
      </c>
      <c r="J131" s="3">
        <v>5.7125811576843262</v>
      </c>
      <c r="K131" s="67">
        <v>0.80725729465484619</v>
      </c>
      <c r="L131" s="60">
        <v>11.000000238418579</v>
      </c>
      <c r="M131" s="54"/>
      <c r="N131" s="56">
        <v>0.36666667461395264</v>
      </c>
      <c r="O131" s="56">
        <v>0.23333333432674408</v>
      </c>
      <c r="P131" s="56">
        <v>3.3333335071802139E-2</v>
      </c>
      <c r="R131" s="18">
        <v>91.94000244140625</v>
      </c>
      <c r="S131" s="18">
        <v>89.959999084472656</v>
      </c>
      <c r="U131" s="18">
        <v>89.05999755859375</v>
      </c>
      <c r="V131" s="18">
        <v>91.94000244140625</v>
      </c>
      <c r="W131" s="18">
        <v>87.080001831054688</v>
      </c>
      <c r="X131" s="18">
        <v>87.980003356933594</v>
      </c>
      <c r="Y131" s="18">
        <v>91.040000915527344</v>
      </c>
      <c r="Z131" s="18">
        <v>91.94000244140625</v>
      </c>
      <c r="AA131" s="18">
        <v>89.959999084472656</v>
      </c>
      <c r="AB131" s="18">
        <v>89.05999755859375</v>
      </c>
      <c r="AC131" s="18">
        <v>89.05999755859375</v>
      </c>
      <c r="AD131" s="18">
        <v>91.040000915527344</v>
      </c>
      <c r="AE131" s="18">
        <v>93.019996643066406</v>
      </c>
      <c r="AF131" s="18">
        <v>89.959999084472656</v>
      </c>
      <c r="AG131" s="18">
        <v>89.959999084472656</v>
      </c>
      <c r="AH131" s="18">
        <v>91.94000244140625</v>
      </c>
      <c r="AI131" s="18">
        <v>95</v>
      </c>
      <c r="AJ131" s="18">
        <v>95</v>
      </c>
      <c r="AK131" s="18">
        <v>95</v>
      </c>
      <c r="AL131" s="18">
        <v>91.94000244140625</v>
      </c>
      <c r="AM131" s="18">
        <v>89.05999755859375</v>
      </c>
      <c r="AN131" s="18">
        <v>89.959999084472656</v>
      </c>
      <c r="AO131" s="18">
        <v>91.040000915527344</v>
      </c>
      <c r="AP131" s="18">
        <v>91.94000244140625</v>
      </c>
      <c r="AQ131" s="18">
        <v>95</v>
      </c>
      <c r="AR131" s="18">
        <v>93.919998168945313</v>
      </c>
      <c r="AS131" s="18">
        <v>87.080001831054688</v>
      </c>
      <c r="AT131" s="18">
        <v>91.040000915527344</v>
      </c>
      <c r="AU131" s="18">
        <v>93.019996643066406</v>
      </c>
      <c r="AV131" s="18">
        <v>93.019996643066406</v>
      </c>
    </row>
    <row r="132" spans="2:48" x14ac:dyDescent="0.25">
      <c r="B132" t="s">
        <v>811</v>
      </c>
      <c r="C132" s="51" t="s">
        <v>653</v>
      </c>
      <c r="D132" s="2" t="s">
        <v>713</v>
      </c>
      <c r="E132" s="38">
        <v>34.259998321533203</v>
      </c>
      <c r="F132" s="38">
        <v>-110.01000213623047</v>
      </c>
      <c r="G132" s="60">
        <v>30</v>
      </c>
      <c r="H132" s="18">
        <v>87.493995666503906</v>
      </c>
      <c r="I132" s="18">
        <v>82.802085876464844</v>
      </c>
      <c r="J132" s="3">
        <v>4.6919107437133789</v>
      </c>
      <c r="K132" s="67">
        <v>0.75797533988952637</v>
      </c>
      <c r="L132" s="60">
        <v>11.000000238418579</v>
      </c>
      <c r="M132" s="54"/>
      <c r="N132" s="56">
        <v>0.36666667461395264</v>
      </c>
      <c r="O132" s="56">
        <v>0.26666668057441711</v>
      </c>
      <c r="P132" s="56">
        <v>3.3333335071802139E-2</v>
      </c>
      <c r="R132" s="18">
        <v>84.019996643066406</v>
      </c>
      <c r="S132" s="18">
        <v>86</v>
      </c>
      <c r="T132" s="18">
        <v>86</v>
      </c>
      <c r="U132" s="18">
        <v>86</v>
      </c>
      <c r="V132" s="18">
        <v>91.040000915527344</v>
      </c>
      <c r="W132" s="18">
        <v>84.919998168945313</v>
      </c>
      <c r="X132" s="18">
        <v>82.94000244140625</v>
      </c>
      <c r="Z132" s="18">
        <v>84.019996643066406</v>
      </c>
      <c r="AA132" s="18">
        <v>84.019996643066406</v>
      </c>
      <c r="AB132" s="18">
        <v>78.980003356933594</v>
      </c>
      <c r="AC132" s="18">
        <v>84.019996643066406</v>
      </c>
      <c r="AD132" s="18">
        <v>87.980003356933594</v>
      </c>
      <c r="AE132" s="18">
        <v>89.05999755859375</v>
      </c>
      <c r="AF132" s="18">
        <v>89.959999084472656</v>
      </c>
      <c r="AG132" s="18">
        <v>87.980003356933594</v>
      </c>
      <c r="AH132" s="18">
        <v>86</v>
      </c>
      <c r="AI132" s="18">
        <v>86</v>
      </c>
      <c r="AJ132" s="18">
        <v>89.959999084472656</v>
      </c>
      <c r="AK132" s="18">
        <v>91.040000915527344</v>
      </c>
      <c r="AL132" s="18">
        <v>91.94000244140625</v>
      </c>
      <c r="AM132" s="18">
        <v>89.05999755859375</v>
      </c>
      <c r="AN132" s="18">
        <v>86</v>
      </c>
      <c r="AO132" s="18">
        <v>87.980003356933594</v>
      </c>
      <c r="AP132" s="18">
        <v>89.959999084472656</v>
      </c>
      <c r="AQ132" s="18">
        <v>91.040000915527344</v>
      </c>
      <c r="AR132" s="18">
        <v>93.019996643066406</v>
      </c>
      <c r="AS132" s="18">
        <v>89.959999084472656</v>
      </c>
      <c r="AT132" s="18">
        <v>86</v>
      </c>
      <c r="AU132" s="18">
        <v>89.959999084472656</v>
      </c>
      <c r="AV132" s="18">
        <v>89.959999084472656</v>
      </c>
    </row>
    <row r="133" spans="2:48" x14ac:dyDescent="0.25">
      <c r="B133" t="s">
        <v>824</v>
      </c>
      <c r="C133" s="51" t="s">
        <v>666</v>
      </c>
      <c r="D133" s="2" t="s">
        <v>712</v>
      </c>
      <c r="E133" s="38">
        <v>37.529998779296875</v>
      </c>
      <c r="F133" s="38">
        <v>-110.72000122070313</v>
      </c>
      <c r="G133" s="60">
        <v>30</v>
      </c>
      <c r="H133" s="18">
        <v>100.58599090576172</v>
      </c>
      <c r="I133" s="18">
        <v>96.194892883300781</v>
      </c>
      <c r="J133" s="3">
        <v>4.3911051750183105</v>
      </c>
      <c r="K133" s="67">
        <v>0.73358023166656494</v>
      </c>
      <c r="L133" s="60">
        <v>11.000000238418579</v>
      </c>
      <c r="M133" s="54"/>
      <c r="N133" s="56">
        <v>0.36666667461395264</v>
      </c>
      <c r="O133" s="56">
        <v>0.20000000298023224</v>
      </c>
      <c r="P133" s="56">
        <v>0</v>
      </c>
      <c r="R133" s="18">
        <v>96.980003356933594</v>
      </c>
      <c r="S133" s="18">
        <v>96.080001831054688</v>
      </c>
      <c r="T133" s="18">
        <v>102.91999816894531</v>
      </c>
      <c r="U133" s="18">
        <v>100.94000244140625</v>
      </c>
      <c r="V133" s="18">
        <v>96.980003356933594</v>
      </c>
      <c r="W133" s="18">
        <v>102.01999664306641</v>
      </c>
      <c r="X133" s="18">
        <v>104</v>
      </c>
      <c r="Y133" s="18">
        <v>93.919998168945313</v>
      </c>
      <c r="Z133" s="18">
        <v>100.04000091552734</v>
      </c>
      <c r="AA133" s="18">
        <v>98.05999755859375</v>
      </c>
      <c r="AB133" s="18">
        <v>96.980003356933594</v>
      </c>
      <c r="AC133" s="18">
        <v>96.980003356933594</v>
      </c>
      <c r="AD133" s="18">
        <v>96.980003356933594</v>
      </c>
      <c r="AE133" s="18">
        <v>100.94000244140625</v>
      </c>
      <c r="AF133" s="18">
        <v>102.91999816894531</v>
      </c>
      <c r="AG133" s="18">
        <v>104</v>
      </c>
      <c r="AH133" s="18">
        <v>104</v>
      </c>
      <c r="AI133" s="18">
        <v>100.94000244140625</v>
      </c>
      <c r="AJ133" s="18">
        <v>100.94000244140625</v>
      </c>
      <c r="AK133" s="18">
        <v>102.01999664306641</v>
      </c>
      <c r="AL133" s="18">
        <v>102.91999816894531</v>
      </c>
      <c r="AM133" s="18">
        <v>104</v>
      </c>
      <c r="AN133" s="18">
        <v>104</v>
      </c>
      <c r="AO133" s="18">
        <v>100.04000091552734</v>
      </c>
      <c r="AP133" s="18">
        <v>100.04000091552734</v>
      </c>
      <c r="AQ133" s="18">
        <v>102.01999664306641</v>
      </c>
      <c r="AR133" s="18">
        <v>102.01999664306641</v>
      </c>
      <c r="AS133" s="18">
        <v>102.01999664306641</v>
      </c>
      <c r="AT133" s="18">
        <v>102.91999816894531</v>
      </c>
      <c r="AU133" s="18">
        <v>98.959999084472656</v>
      </c>
    </row>
    <row r="134" spans="2:48" x14ac:dyDescent="0.25">
      <c r="B134" t="s">
        <v>818</v>
      </c>
      <c r="C134" s="51" t="s">
        <v>660</v>
      </c>
      <c r="D134" s="2" t="s">
        <v>709</v>
      </c>
      <c r="E134" s="38">
        <v>35.869998931884766</v>
      </c>
      <c r="F134" s="38">
        <v>-101.97000122070313</v>
      </c>
      <c r="G134" s="60">
        <v>27</v>
      </c>
      <c r="H134" s="18">
        <v>95.813339233398438</v>
      </c>
      <c r="I134" s="18">
        <v>89.802703857421875</v>
      </c>
      <c r="J134" s="3">
        <v>6.0106334686279297</v>
      </c>
      <c r="K134" s="67">
        <v>0.74928206205368042</v>
      </c>
      <c r="L134" s="60">
        <v>10.99999988079071</v>
      </c>
      <c r="M134" s="54"/>
      <c r="N134" s="56">
        <v>0.40740740299224854</v>
      </c>
      <c r="O134" s="56">
        <v>0.14814814925193787</v>
      </c>
      <c r="P134" s="56">
        <v>7.4074074625968933E-2</v>
      </c>
      <c r="S134" s="18">
        <v>100.94000244140625</v>
      </c>
      <c r="T134" s="18">
        <v>91.94000244140625</v>
      </c>
      <c r="U134" s="18">
        <v>95</v>
      </c>
      <c r="V134" s="18">
        <v>96.980003356933594</v>
      </c>
      <c r="W134" s="18">
        <v>98.05999755859375</v>
      </c>
      <c r="X134" s="18">
        <v>100.04000091552734</v>
      </c>
      <c r="Y134" s="18">
        <v>102.01999664306641</v>
      </c>
      <c r="Z134" s="18">
        <v>98.959999084472656</v>
      </c>
      <c r="AA134" s="18">
        <v>96.080001831054688</v>
      </c>
      <c r="AB134" s="18">
        <v>98.959999084472656</v>
      </c>
      <c r="AC134" s="18">
        <v>98.959999084472656</v>
      </c>
      <c r="AD134" s="18">
        <v>96.080001831054688</v>
      </c>
      <c r="AE134" s="18">
        <v>91.040000915527344</v>
      </c>
      <c r="AG134" s="18">
        <v>98.05999755859375</v>
      </c>
      <c r="AI134" s="18">
        <v>102.91999816894531</v>
      </c>
      <c r="AJ134" s="18">
        <v>96.980003356933594</v>
      </c>
      <c r="AK134" s="18">
        <v>102.91999816894531</v>
      </c>
      <c r="AL134" s="18">
        <v>98.05999755859375</v>
      </c>
      <c r="AM134" s="18">
        <v>98.05999755859375</v>
      </c>
      <c r="AN134" s="18">
        <v>91.040000915527344</v>
      </c>
      <c r="AO134" s="18">
        <v>93.019996643066406</v>
      </c>
      <c r="AP134" s="18">
        <v>89.05999755859375</v>
      </c>
      <c r="AQ134" s="18">
        <v>93.919998168945313</v>
      </c>
      <c r="AR134" s="18">
        <v>91.94000244140625</v>
      </c>
      <c r="AS134" s="18">
        <v>75.019996643066406</v>
      </c>
      <c r="AT134" s="18">
        <v>89.959999084472656</v>
      </c>
      <c r="AU134" s="18">
        <v>100.94000244140625</v>
      </c>
    </row>
    <row r="135" spans="2:48" x14ac:dyDescent="0.25">
      <c r="B135" t="s">
        <v>814</v>
      </c>
      <c r="C135" s="51" t="s">
        <v>656</v>
      </c>
      <c r="D135" s="2" t="s">
        <v>711</v>
      </c>
      <c r="E135" s="38">
        <v>34.599998474121094</v>
      </c>
      <c r="F135" s="38">
        <v>-103.22000122070313</v>
      </c>
      <c r="G135" s="60">
        <v>29</v>
      </c>
      <c r="H135" s="18">
        <v>93.690353393554688</v>
      </c>
      <c r="I135" s="18">
        <v>89.180427551269531</v>
      </c>
      <c r="J135" s="3">
        <v>4.509925365447998</v>
      </c>
      <c r="K135" s="67">
        <v>0.72593653202056885</v>
      </c>
      <c r="L135" s="60">
        <v>10.999999850988388</v>
      </c>
      <c r="M135" s="54"/>
      <c r="N135" s="56">
        <v>0.37931033968925476</v>
      </c>
      <c r="O135" s="56">
        <v>0.13793103396892548</v>
      </c>
      <c r="P135" s="56">
        <v>0</v>
      </c>
      <c r="R135" s="18">
        <v>93.919998168945313</v>
      </c>
      <c r="S135" s="18">
        <v>96.980003356933594</v>
      </c>
      <c r="T135" s="18">
        <v>98.959999084472656</v>
      </c>
      <c r="U135" s="18">
        <v>87.980003356933594</v>
      </c>
      <c r="V135" s="18">
        <v>93.019996643066406</v>
      </c>
      <c r="W135" s="18">
        <v>96.980003356933594</v>
      </c>
      <c r="X135" s="18">
        <v>96.980003356933594</v>
      </c>
      <c r="Z135" s="18">
        <v>95</v>
      </c>
      <c r="AA135" s="18">
        <v>96.080001831054688</v>
      </c>
      <c r="AB135" s="18">
        <v>96.980003356933594</v>
      </c>
      <c r="AC135" s="18">
        <v>93.919998168945313</v>
      </c>
      <c r="AD135" s="18">
        <v>93.019996643066406</v>
      </c>
      <c r="AE135" s="18">
        <v>91.94000244140625</v>
      </c>
      <c r="AF135" s="18">
        <v>87.980003356933594</v>
      </c>
      <c r="AG135" s="18">
        <v>95</v>
      </c>
      <c r="AH135" s="18">
        <v>95</v>
      </c>
      <c r="AI135" s="18">
        <v>96.980003356933594</v>
      </c>
      <c r="AJ135" s="18">
        <v>98.05999755859375</v>
      </c>
      <c r="AK135" s="18">
        <v>93.919998168945313</v>
      </c>
      <c r="AL135" s="18">
        <v>96.080001831054688</v>
      </c>
      <c r="AM135" s="18">
        <v>96.080001831054688</v>
      </c>
      <c r="AN135" s="18">
        <v>87.980003356933594</v>
      </c>
      <c r="AO135" s="18">
        <v>89.05999755859375</v>
      </c>
      <c r="AP135" s="18">
        <v>91.040000915527344</v>
      </c>
      <c r="AQ135" s="18">
        <v>100.04000091552734</v>
      </c>
      <c r="AR135" s="18">
        <v>96.080001831054688</v>
      </c>
      <c r="AS135" s="18">
        <v>75.919998168945313</v>
      </c>
      <c r="AT135" s="18">
        <v>89.05999755859375</v>
      </c>
      <c r="AU135" s="18">
        <v>96.980003356933594</v>
      </c>
    </row>
    <row r="136" spans="2:48" x14ac:dyDescent="0.25">
      <c r="B136" t="s">
        <v>949</v>
      </c>
      <c r="C136" s="51" t="s">
        <v>909</v>
      </c>
      <c r="D136" s="2" t="s">
        <v>918</v>
      </c>
      <c r="E136" s="38">
        <v>47</v>
      </c>
      <c r="F136" s="38">
        <v>-114.48000335693359</v>
      </c>
      <c r="G136" s="60">
        <v>29</v>
      </c>
      <c r="H136" s="18">
        <v>88.33380126953125</v>
      </c>
      <c r="I136" s="18">
        <v>85.669708251953125</v>
      </c>
      <c r="J136" s="3">
        <v>2.6640877723693848</v>
      </c>
      <c r="K136" s="67">
        <v>0.59131407737731934</v>
      </c>
      <c r="L136" s="60">
        <v>10.999999850988388</v>
      </c>
      <c r="M136" s="54"/>
      <c r="N136" s="56">
        <v>0.37931033968925476</v>
      </c>
      <c r="O136" s="56">
        <v>0.10344827920198441</v>
      </c>
      <c r="P136" s="56">
        <v>0</v>
      </c>
      <c r="R136" s="18">
        <v>98.959999084472656</v>
      </c>
      <c r="S136" s="18">
        <v>98.959999084472656</v>
      </c>
      <c r="T136" s="18">
        <v>98.959999084472656</v>
      </c>
      <c r="U136" s="18">
        <v>93.919998168945313</v>
      </c>
      <c r="V136" s="18">
        <v>98.05999755859375</v>
      </c>
      <c r="W136" s="18">
        <v>98.959999084472656</v>
      </c>
      <c r="X136" s="18">
        <v>98.959999084472656</v>
      </c>
      <c r="Y136" s="18">
        <v>98.959999084472656</v>
      </c>
      <c r="Z136" s="18">
        <v>98.959999084472656</v>
      </c>
      <c r="AA136" s="18">
        <v>75.919998168945313</v>
      </c>
      <c r="AB136" s="18">
        <v>87.980003356933594</v>
      </c>
      <c r="AC136" s="18">
        <v>68</v>
      </c>
      <c r="AD136" s="18">
        <v>77</v>
      </c>
      <c r="AF136" s="18">
        <v>87.980003356933594</v>
      </c>
      <c r="AG136" s="18">
        <v>82.94000244140625</v>
      </c>
      <c r="AH136" s="18">
        <v>82.94000244140625</v>
      </c>
      <c r="AI136" s="18">
        <v>75.919998168945313</v>
      </c>
      <c r="AJ136" s="18">
        <v>89.05999755859375</v>
      </c>
      <c r="AK136" s="18">
        <v>93.019996643066406</v>
      </c>
      <c r="AL136" s="18">
        <v>96.980003356933594</v>
      </c>
      <c r="AM136" s="18">
        <v>98.05999755859375</v>
      </c>
      <c r="AN136" s="18">
        <v>73.94000244140625</v>
      </c>
      <c r="AO136" s="18">
        <v>84.019996643066406</v>
      </c>
      <c r="AP136" s="18">
        <v>86</v>
      </c>
      <c r="AQ136" s="18">
        <v>75.019996643066406</v>
      </c>
      <c r="AR136" s="18">
        <v>80.05999755859375</v>
      </c>
      <c r="AS136" s="18">
        <v>87.080001831054688</v>
      </c>
      <c r="AT136" s="18">
        <v>96.080001831054688</v>
      </c>
      <c r="AU136" s="18">
        <v>78.980003356933594</v>
      </c>
    </row>
    <row r="137" spans="2:48" x14ac:dyDescent="0.25">
      <c r="B137" t="s">
        <v>813</v>
      </c>
      <c r="C137" s="51" t="s">
        <v>655</v>
      </c>
      <c r="D137" s="2" t="s">
        <v>711</v>
      </c>
      <c r="E137" s="38">
        <v>35.409999847412109</v>
      </c>
      <c r="F137" s="38">
        <v>-104.19000244140625</v>
      </c>
      <c r="G137" s="60">
        <v>28</v>
      </c>
      <c r="H137" s="18">
        <v>97.442855834960938</v>
      </c>
      <c r="I137" s="18">
        <v>91.648178100585938</v>
      </c>
      <c r="J137" s="3">
        <v>5.794677734375</v>
      </c>
      <c r="K137" s="67">
        <v>0.78452664613723755</v>
      </c>
      <c r="L137" s="60">
        <v>10.999999761581421</v>
      </c>
      <c r="M137" s="54"/>
      <c r="N137" s="56">
        <v>0.3928571343421936</v>
      </c>
      <c r="O137" s="56">
        <v>0.28571429848670959</v>
      </c>
      <c r="P137" s="56">
        <v>3.5714287310838699E-2</v>
      </c>
      <c r="R137" s="18">
        <v>98.05999755859375</v>
      </c>
      <c r="S137" s="18">
        <v>100.94000244140625</v>
      </c>
      <c r="T137" s="18">
        <v>98.05999755859375</v>
      </c>
      <c r="U137" s="18">
        <v>96.080001831054688</v>
      </c>
      <c r="V137" s="18">
        <v>98.05999755859375</v>
      </c>
      <c r="W137" s="18">
        <v>98.959999084472656</v>
      </c>
      <c r="X137" s="18">
        <v>98.05999755859375</v>
      </c>
      <c r="Y137" s="18">
        <v>102.01999664306641</v>
      </c>
      <c r="Z137" s="18">
        <v>100.94000244140625</v>
      </c>
      <c r="AA137" s="18">
        <v>98.05999755859375</v>
      </c>
      <c r="AB137" s="18">
        <v>96.080001831054688</v>
      </c>
      <c r="AC137" s="18">
        <v>95</v>
      </c>
      <c r="AD137" s="18">
        <v>93.019996643066406</v>
      </c>
      <c r="AE137" s="18">
        <v>96.080001831054688</v>
      </c>
      <c r="AF137" s="18">
        <v>93.019996643066406</v>
      </c>
      <c r="AG137" s="18">
        <v>98.05999755859375</v>
      </c>
      <c r="AH137" s="18">
        <v>98.959999084472656</v>
      </c>
      <c r="AI137" s="18">
        <v>102.01999664306641</v>
      </c>
      <c r="AJ137" s="18">
        <v>102.91999816894531</v>
      </c>
      <c r="AK137" s="18">
        <v>102.01999664306641</v>
      </c>
      <c r="AL137" s="18">
        <v>102.01999664306641</v>
      </c>
      <c r="AM137" s="18">
        <v>96.080001831054688</v>
      </c>
      <c r="AN137" s="18">
        <v>93.019996643066406</v>
      </c>
      <c r="AR137" s="18">
        <v>100.94000244140625</v>
      </c>
      <c r="AS137" s="18">
        <v>75.919998168945313</v>
      </c>
      <c r="AT137" s="18">
        <v>93.019996643066406</v>
      </c>
      <c r="AU137" s="18">
        <v>102.01999664306641</v>
      </c>
      <c r="AV137" s="18">
        <v>98.959999084472656</v>
      </c>
    </row>
    <row r="138" spans="2:48" x14ac:dyDescent="0.25">
      <c r="B138" t="s">
        <v>950</v>
      </c>
      <c r="C138" s="51" t="s">
        <v>906</v>
      </c>
      <c r="D138" s="2" t="s">
        <v>710</v>
      </c>
      <c r="E138" s="38">
        <v>19.700000762939453</v>
      </c>
      <c r="F138" s="38">
        <v>-101.18000030517578</v>
      </c>
      <c r="G138" s="60">
        <v>28</v>
      </c>
      <c r="H138" s="18">
        <v>82.534996032714844</v>
      </c>
      <c r="I138" s="18">
        <v>79.891151428222656</v>
      </c>
      <c r="J138" s="3">
        <v>2.6438510417938232</v>
      </c>
      <c r="K138" s="67">
        <v>0.7922704815864563</v>
      </c>
      <c r="L138" s="60">
        <v>10.999999761581421</v>
      </c>
      <c r="M138" s="54"/>
      <c r="N138" s="56">
        <v>0.3928571343421936</v>
      </c>
      <c r="O138" s="56">
        <v>0.1785714328289032</v>
      </c>
      <c r="P138" s="56">
        <v>0</v>
      </c>
      <c r="R138" s="18">
        <v>80.05999755859375</v>
      </c>
      <c r="T138" s="18">
        <v>81.680000305175781</v>
      </c>
      <c r="U138" s="18">
        <v>85.099998474121094</v>
      </c>
      <c r="V138" s="18">
        <v>83.660003662109375</v>
      </c>
      <c r="W138" s="18">
        <v>81.860000610351563</v>
      </c>
      <c r="X138" s="18">
        <v>83.300003051757813</v>
      </c>
      <c r="Y138" s="18">
        <v>77.540000915527344</v>
      </c>
      <c r="Z138" s="18">
        <v>80.05999755859375</v>
      </c>
      <c r="AA138" s="18">
        <v>82.94000244140625</v>
      </c>
      <c r="AB138" s="18">
        <v>81.139999389648438</v>
      </c>
      <c r="AC138" s="18">
        <v>83.660003662109375</v>
      </c>
      <c r="AE138" s="18">
        <v>83.660003662109375</v>
      </c>
      <c r="AF138" s="18">
        <v>82.220001220703125</v>
      </c>
      <c r="AG138" s="18">
        <v>83.839996337890625</v>
      </c>
      <c r="AH138" s="18">
        <v>84.199996948242188</v>
      </c>
      <c r="AI138" s="18">
        <v>84.55999755859375</v>
      </c>
      <c r="AJ138" s="18">
        <v>82.400001525878906</v>
      </c>
      <c r="AK138" s="18">
        <v>83.120002746582031</v>
      </c>
      <c r="AL138" s="18">
        <v>81.680000305175781</v>
      </c>
      <c r="AM138" s="18">
        <v>81.5</v>
      </c>
      <c r="AN138" s="18">
        <v>83.480003356933594</v>
      </c>
      <c r="AO138" s="18">
        <v>82.400001525878906</v>
      </c>
      <c r="AP138" s="18">
        <v>81.319999694824219</v>
      </c>
      <c r="AQ138" s="18">
        <v>82.400001525878906</v>
      </c>
      <c r="AS138" s="18">
        <v>83.480003356933594</v>
      </c>
      <c r="AT138" s="18">
        <v>82.040000915527344</v>
      </c>
      <c r="AU138" s="18">
        <v>83.480003356933594</v>
      </c>
      <c r="AV138" s="18">
        <v>84.199996948242188</v>
      </c>
    </row>
    <row r="139" spans="2:48" x14ac:dyDescent="0.25">
      <c r="B139" t="s">
        <v>823</v>
      </c>
      <c r="C139" s="51" t="s">
        <v>665</v>
      </c>
      <c r="D139" s="2" t="s">
        <v>709</v>
      </c>
      <c r="E139" s="38">
        <v>36.020000457763672</v>
      </c>
      <c r="F139" s="38">
        <v>-102.55000305175781</v>
      </c>
      <c r="G139" s="60">
        <v>31</v>
      </c>
      <c r="H139" s="18">
        <v>95.946449279785156</v>
      </c>
      <c r="I139" s="18">
        <v>89.012840270996094</v>
      </c>
      <c r="J139" s="3">
        <v>6.9336094856262207</v>
      </c>
      <c r="K139" s="67">
        <v>0.78817087411880493</v>
      </c>
      <c r="L139" s="60">
        <v>10.999999672174454</v>
      </c>
      <c r="M139" s="54"/>
      <c r="N139" s="56">
        <v>0.35483869910240173</v>
      </c>
      <c r="O139" s="56">
        <v>0.29032257199287415</v>
      </c>
      <c r="P139" s="56">
        <v>0.16129031777381897</v>
      </c>
      <c r="R139" s="18">
        <v>102.91999816894531</v>
      </c>
      <c r="S139" s="18">
        <v>96.080001831054688</v>
      </c>
      <c r="T139" s="18">
        <v>91.94000244140625</v>
      </c>
      <c r="U139" s="18">
        <v>95</v>
      </c>
      <c r="V139" s="18">
        <v>98.959999084472656</v>
      </c>
      <c r="W139" s="18">
        <v>96.980003356933594</v>
      </c>
      <c r="X139" s="18">
        <v>102.91999816894531</v>
      </c>
      <c r="Y139" s="18">
        <v>93.919998168945313</v>
      </c>
      <c r="Z139" s="18">
        <v>96.080001831054688</v>
      </c>
      <c r="AA139" s="18">
        <v>96.980003356933594</v>
      </c>
      <c r="AB139" s="18">
        <v>100.94000244140625</v>
      </c>
      <c r="AC139" s="18">
        <v>93.919998168945313</v>
      </c>
      <c r="AD139" s="18">
        <v>93.019996643066406</v>
      </c>
      <c r="AE139" s="18">
        <v>89.959999084472656</v>
      </c>
      <c r="AF139" s="18">
        <v>96.980003356933594</v>
      </c>
      <c r="AG139" s="18">
        <v>102.01999664306641</v>
      </c>
      <c r="AH139" s="18">
        <v>104</v>
      </c>
      <c r="AI139" s="18">
        <v>96.980003356933594</v>
      </c>
      <c r="AJ139" s="18">
        <v>104</v>
      </c>
      <c r="AK139" s="18">
        <v>102.01999664306641</v>
      </c>
      <c r="AL139" s="18">
        <v>98.959999084472656</v>
      </c>
      <c r="AM139" s="18">
        <v>91.040000915527344</v>
      </c>
      <c r="AN139" s="18">
        <v>93.919998168945313</v>
      </c>
      <c r="AO139" s="18">
        <v>93.019996643066406</v>
      </c>
      <c r="AP139" s="18">
        <v>96.980003356933594</v>
      </c>
      <c r="AQ139" s="18">
        <v>93.919998168945313</v>
      </c>
      <c r="AR139" s="18">
        <v>71.959999084472656</v>
      </c>
      <c r="AS139" s="18">
        <v>89.959999084472656</v>
      </c>
      <c r="AT139" s="18">
        <v>100.94000244140625</v>
      </c>
      <c r="AU139" s="18">
        <v>93.019996643066406</v>
      </c>
      <c r="AV139" s="18">
        <v>95</v>
      </c>
    </row>
    <row r="140" spans="2:48" x14ac:dyDescent="0.25">
      <c r="B140" t="s">
        <v>821</v>
      </c>
      <c r="C140" s="51" t="s">
        <v>663</v>
      </c>
      <c r="D140" s="2" t="s">
        <v>709</v>
      </c>
      <c r="E140" s="38">
        <v>33.189998626708984</v>
      </c>
      <c r="F140" s="38">
        <v>-102.26999664306641</v>
      </c>
      <c r="G140" s="60">
        <v>31</v>
      </c>
      <c r="H140" s="18">
        <v>97.816146850585938</v>
      </c>
      <c r="I140" s="18">
        <v>91.326362609863281</v>
      </c>
      <c r="J140" s="3">
        <v>6.4897856712341309</v>
      </c>
      <c r="K140" s="67">
        <v>0.78066343069076538</v>
      </c>
      <c r="L140" s="60">
        <v>10.999999672174454</v>
      </c>
      <c r="M140" s="54"/>
      <c r="N140" s="56">
        <v>0.35483869910240173</v>
      </c>
      <c r="O140" s="56">
        <v>0.25806450843811035</v>
      </c>
      <c r="P140" s="56">
        <v>0.16129031777381897</v>
      </c>
      <c r="R140" s="18">
        <v>98.05999755859375</v>
      </c>
      <c r="S140" s="18">
        <v>98.959999084472656</v>
      </c>
      <c r="T140" s="18">
        <v>100.94000244140625</v>
      </c>
      <c r="U140" s="18">
        <v>96.980003356933594</v>
      </c>
      <c r="V140" s="18">
        <v>91.94000244140625</v>
      </c>
      <c r="W140" s="18">
        <v>95</v>
      </c>
      <c r="X140" s="18">
        <v>96.980003356933594</v>
      </c>
      <c r="Y140" s="18">
        <v>100.94000244140625</v>
      </c>
      <c r="Z140" s="18">
        <v>98.05999755859375</v>
      </c>
      <c r="AA140" s="18">
        <v>98.05999755859375</v>
      </c>
      <c r="AB140" s="18">
        <v>98.959999084472656</v>
      </c>
      <c r="AC140" s="18">
        <v>100.04000091552734</v>
      </c>
      <c r="AD140" s="18">
        <v>102.01999664306641</v>
      </c>
      <c r="AE140" s="18">
        <v>93.019996643066406</v>
      </c>
      <c r="AF140" s="18">
        <v>95</v>
      </c>
      <c r="AG140" s="18">
        <v>98.959999084472656</v>
      </c>
      <c r="AH140" s="18">
        <v>102.01999664306641</v>
      </c>
      <c r="AI140" s="18">
        <v>104</v>
      </c>
      <c r="AJ140" s="18">
        <v>105.08000183105469</v>
      </c>
      <c r="AK140" s="18">
        <v>102.91999816894531</v>
      </c>
      <c r="AL140" s="18">
        <v>98.959999084472656</v>
      </c>
      <c r="AM140" s="18">
        <v>96.080001831054688</v>
      </c>
      <c r="AN140" s="18">
        <v>95</v>
      </c>
      <c r="AO140" s="18">
        <v>93.019996643066406</v>
      </c>
      <c r="AP140" s="18">
        <v>96.080001831054688</v>
      </c>
      <c r="AQ140" s="18">
        <v>105.98000335693359</v>
      </c>
      <c r="AR140" s="18">
        <v>109.04000091552734</v>
      </c>
      <c r="AS140" s="18">
        <v>84.019996643066406</v>
      </c>
      <c r="AT140" s="18">
        <v>84.019996643066406</v>
      </c>
      <c r="AU140" s="18">
        <v>96.080001831054688</v>
      </c>
      <c r="AV140" s="18">
        <v>96.080001831054688</v>
      </c>
    </row>
    <row r="141" spans="2:48" x14ac:dyDescent="0.25">
      <c r="B141" t="s">
        <v>847</v>
      </c>
      <c r="C141" s="51" t="s">
        <v>689</v>
      </c>
      <c r="D141" s="2" t="s">
        <v>709</v>
      </c>
      <c r="E141" s="38">
        <v>31.129999160766602</v>
      </c>
      <c r="F141" s="38">
        <v>-102.22000122070313</v>
      </c>
      <c r="G141" s="60">
        <v>31</v>
      </c>
      <c r="H141" s="18">
        <v>101.56130218505859</v>
      </c>
      <c r="I141" s="18">
        <v>95.074005126953125</v>
      </c>
      <c r="J141" s="3">
        <v>6.4872965812683105</v>
      </c>
      <c r="K141" s="67">
        <v>0.86266958713531494</v>
      </c>
      <c r="L141" s="60">
        <v>10.999999672174454</v>
      </c>
      <c r="M141" s="54"/>
      <c r="N141" s="56">
        <v>0.35483869910240173</v>
      </c>
      <c r="O141" s="56">
        <v>0.22580644488334656</v>
      </c>
      <c r="P141" s="56">
        <v>6.4516127109527588E-2</v>
      </c>
      <c r="R141" s="18">
        <v>100.94000244140625</v>
      </c>
      <c r="S141" s="18">
        <v>100.04000091552734</v>
      </c>
      <c r="T141" s="18">
        <v>102.01999664306641</v>
      </c>
      <c r="U141" s="18">
        <v>105.08000183105469</v>
      </c>
      <c r="V141" s="18">
        <v>100.94000244140625</v>
      </c>
      <c r="W141" s="18">
        <v>100.94000244140625</v>
      </c>
      <c r="X141" s="18">
        <v>102.91999816894531</v>
      </c>
      <c r="Y141" s="18">
        <v>102.01999664306641</v>
      </c>
      <c r="Z141" s="18">
        <v>102.01999664306641</v>
      </c>
      <c r="AA141" s="18">
        <v>102.01999664306641</v>
      </c>
      <c r="AB141" s="18">
        <v>102.01999664306641</v>
      </c>
      <c r="AC141" s="18">
        <v>102.01999664306641</v>
      </c>
      <c r="AD141" s="18">
        <v>105.08000183105469</v>
      </c>
      <c r="AE141" s="18">
        <v>105.08000183105469</v>
      </c>
      <c r="AF141" s="18">
        <v>96.980003356933594</v>
      </c>
      <c r="AG141" s="18">
        <v>100.04000091552734</v>
      </c>
      <c r="AH141" s="18">
        <v>102.91999816894531</v>
      </c>
      <c r="AI141" s="18">
        <v>104</v>
      </c>
      <c r="AJ141" s="18">
        <v>105.08000183105469</v>
      </c>
      <c r="AK141" s="18">
        <v>100.94000244140625</v>
      </c>
      <c r="AL141" s="18">
        <v>98.959999084472656</v>
      </c>
      <c r="AM141" s="18">
        <v>96.980003356933594</v>
      </c>
      <c r="AN141" s="18">
        <v>98.05999755859375</v>
      </c>
      <c r="AO141" s="18">
        <v>98.05999755859375</v>
      </c>
      <c r="AP141" s="18">
        <v>100.04000091552734</v>
      </c>
      <c r="AQ141" s="18">
        <v>105.08000183105469</v>
      </c>
      <c r="AR141" s="18">
        <v>109.04000091552734</v>
      </c>
      <c r="AS141" s="18">
        <v>100.94000244140625</v>
      </c>
      <c r="AT141" s="18">
        <v>98.05999755859375</v>
      </c>
      <c r="AU141" s="18">
        <v>100.04000091552734</v>
      </c>
      <c r="AV141" s="18">
        <v>100.04000091552734</v>
      </c>
    </row>
    <row r="142" spans="2:48" x14ac:dyDescent="0.25">
      <c r="B142" t="s">
        <v>951</v>
      </c>
      <c r="C142" s="51" t="s">
        <v>912</v>
      </c>
      <c r="D142" s="2" t="s">
        <v>709</v>
      </c>
      <c r="E142" s="38">
        <v>33.479999542236328</v>
      </c>
      <c r="F142" s="38">
        <v>-100.87999725341797</v>
      </c>
      <c r="G142" s="60">
        <v>31</v>
      </c>
      <c r="H142" s="18">
        <v>100.18515014648438</v>
      </c>
      <c r="I142" s="18">
        <v>93.941963195800781</v>
      </c>
      <c r="J142" s="3">
        <v>6.2431879043579102</v>
      </c>
      <c r="K142" s="67">
        <v>0.76208716630935669</v>
      </c>
      <c r="L142" s="60">
        <v>10.999999672174454</v>
      </c>
      <c r="M142" s="54"/>
      <c r="N142" s="56">
        <v>0.35483869910240173</v>
      </c>
      <c r="O142" s="56">
        <v>0.22580644488334656</v>
      </c>
      <c r="P142" s="56">
        <v>0.12903225421905518</v>
      </c>
      <c r="R142" s="18">
        <v>100.94000244140625</v>
      </c>
      <c r="S142" s="18">
        <v>102.01999664306641</v>
      </c>
      <c r="T142" s="18">
        <v>104</v>
      </c>
      <c r="U142" s="18">
        <v>100.04000091552734</v>
      </c>
      <c r="V142" s="18">
        <v>93.919998168945313</v>
      </c>
      <c r="W142" s="18">
        <v>98.959999084472656</v>
      </c>
      <c r="X142" s="18">
        <v>102.01999664306641</v>
      </c>
      <c r="Y142" s="18">
        <v>105.08000183105469</v>
      </c>
      <c r="Z142" s="18">
        <v>100.94000244140625</v>
      </c>
      <c r="AA142" s="18">
        <v>102.01999664306641</v>
      </c>
      <c r="AB142" s="18">
        <v>102.91999816894531</v>
      </c>
      <c r="AC142" s="18">
        <v>102.91999816894531</v>
      </c>
      <c r="AD142" s="18">
        <v>105.08000183105469</v>
      </c>
      <c r="AE142" s="18">
        <v>96.080001831054688</v>
      </c>
      <c r="AF142" s="18">
        <v>96.980003356933594</v>
      </c>
      <c r="AG142" s="18">
        <v>100.04000091552734</v>
      </c>
      <c r="AH142" s="18">
        <v>105.08000183105469</v>
      </c>
      <c r="AI142" s="18">
        <v>105.98000335693359</v>
      </c>
      <c r="AJ142" s="18">
        <v>105.98000335693359</v>
      </c>
      <c r="AK142" s="18">
        <v>102.01999664306641</v>
      </c>
      <c r="AL142" s="18">
        <v>100.04000091552734</v>
      </c>
      <c r="AM142" s="18">
        <v>98.959999084472656</v>
      </c>
      <c r="AN142" s="18">
        <v>93.919998168945313</v>
      </c>
      <c r="AO142" s="18">
        <v>93.919998168945313</v>
      </c>
      <c r="AP142" s="18">
        <v>93.919998168945313</v>
      </c>
      <c r="AQ142" s="18">
        <v>105.98000335693359</v>
      </c>
      <c r="AR142" s="18">
        <v>111.91999816894531</v>
      </c>
      <c r="AS142" s="18">
        <v>84.919998168945313</v>
      </c>
      <c r="AT142" s="18">
        <v>89.05999755859375</v>
      </c>
      <c r="AU142" s="18">
        <v>100.04000091552734</v>
      </c>
      <c r="AV142" s="18">
        <v>100.04000091552734</v>
      </c>
    </row>
    <row r="143" spans="2:48" x14ac:dyDescent="0.25">
      <c r="B143" t="s">
        <v>822</v>
      </c>
      <c r="C143" s="51" t="s">
        <v>664</v>
      </c>
      <c r="D143" s="2" t="s">
        <v>709</v>
      </c>
      <c r="E143" s="38">
        <v>33.650001525878906</v>
      </c>
      <c r="F143" s="38">
        <v>-101.25</v>
      </c>
      <c r="G143" s="60">
        <v>31</v>
      </c>
      <c r="H143" s="18">
        <v>97.450325012207031</v>
      </c>
      <c r="I143" s="18">
        <v>91.225639343261719</v>
      </c>
      <c r="J143" s="3">
        <v>6.2246804237365723</v>
      </c>
      <c r="K143" s="67">
        <v>0.7732924222946167</v>
      </c>
      <c r="L143" s="60">
        <v>10.999999672174454</v>
      </c>
      <c r="M143" s="54"/>
      <c r="N143" s="56">
        <v>0.35483869910240173</v>
      </c>
      <c r="O143" s="56">
        <v>0.25806450843811035</v>
      </c>
      <c r="P143" s="56">
        <v>9.6774190664291382E-2</v>
      </c>
      <c r="R143" s="18">
        <v>98.05999755859375</v>
      </c>
      <c r="S143" s="18">
        <v>98.959999084472656</v>
      </c>
      <c r="T143" s="18">
        <v>100.04000091552734</v>
      </c>
      <c r="U143" s="18">
        <v>96.980003356933594</v>
      </c>
      <c r="V143" s="18">
        <v>93.019996643066406</v>
      </c>
      <c r="W143" s="18">
        <v>95</v>
      </c>
      <c r="X143" s="18">
        <v>98.05999755859375</v>
      </c>
      <c r="Y143" s="18">
        <v>100.94000244140625</v>
      </c>
      <c r="Z143" s="18">
        <v>98.05999755859375</v>
      </c>
      <c r="AA143" s="18">
        <v>96.980003356933594</v>
      </c>
      <c r="AB143" s="18">
        <v>98.05999755859375</v>
      </c>
      <c r="AC143" s="18">
        <v>100.04000091552734</v>
      </c>
      <c r="AD143" s="18">
        <v>100.94000244140625</v>
      </c>
      <c r="AE143" s="18">
        <v>93.919998168945313</v>
      </c>
      <c r="AF143" s="18">
        <v>95</v>
      </c>
      <c r="AG143" s="18">
        <v>98.05999755859375</v>
      </c>
      <c r="AH143" s="18">
        <v>102.01999664306641</v>
      </c>
      <c r="AI143" s="18">
        <v>102.91999816894531</v>
      </c>
      <c r="AJ143" s="18">
        <v>104</v>
      </c>
      <c r="AK143" s="18">
        <v>102.01999664306641</v>
      </c>
      <c r="AL143" s="18">
        <v>98.959999084472656</v>
      </c>
      <c r="AM143" s="18">
        <v>96.980003356933594</v>
      </c>
      <c r="AN143" s="18">
        <v>93.919998168945313</v>
      </c>
      <c r="AO143" s="18">
        <v>91.94000244140625</v>
      </c>
      <c r="AP143" s="18">
        <v>93.019996643066406</v>
      </c>
      <c r="AQ143" s="18">
        <v>102.01999664306641</v>
      </c>
      <c r="AR143" s="18">
        <v>107.95999908447266</v>
      </c>
      <c r="AS143" s="18">
        <v>84.019996643066406</v>
      </c>
      <c r="AT143" s="18">
        <v>84.019996643066406</v>
      </c>
      <c r="AU143" s="18">
        <v>96.980003356933594</v>
      </c>
      <c r="AV143" s="18">
        <v>98.05999755859375</v>
      </c>
    </row>
    <row r="144" spans="2:48" x14ac:dyDescent="0.25">
      <c r="B144" t="s">
        <v>820</v>
      </c>
      <c r="C144" s="51" t="s">
        <v>662</v>
      </c>
      <c r="D144" s="2" t="s">
        <v>709</v>
      </c>
      <c r="E144" s="38">
        <v>35.529998779296875</v>
      </c>
      <c r="F144" s="38">
        <v>-102.26000213623047</v>
      </c>
      <c r="G144" s="60">
        <v>31</v>
      </c>
      <c r="H144" s="18">
        <v>96.643226623535156</v>
      </c>
      <c r="I144" s="18">
        <v>90.657814025878906</v>
      </c>
      <c r="J144" s="3">
        <v>5.9854068756103516</v>
      </c>
      <c r="K144" s="67">
        <v>0.75173002481460571</v>
      </c>
      <c r="L144" s="60">
        <v>10.999999672174454</v>
      </c>
      <c r="M144" s="54"/>
      <c r="N144" s="56">
        <v>0.35483869910240173</v>
      </c>
      <c r="O144" s="56">
        <v>0.19354838132858276</v>
      </c>
      <c r="P144" s="56">
        <v>9.6774190664291382E-2</v>
      </c>
      <c r="R144" s="18">
        <v>102.91999816894531</v>
      </c>
      <c r="S144" s="18">
        <v>100.94000244140625</v>
      </c>
      <c r="T144" s="18">
        <v>93.019996643066406</v>
      </c>
      <c r="U144" s="18">
        <v>98.05999755859375</v>
      </c>
      <c r="V144" s="18">
        <v>100.94000244140625</v>
      </c>
      <c r="W144" s="18">
        <v>105.08000183105469</v>
      </c>
      <c r="X144" s="18">
        <v>105.98000335693359</v>
      </c>
      <c r="Y144" s="18">
        <v>100.04000091552734</v>
      </c>
      <c r="Z144" s="18">
        <v>98.05999755859375</v>
      </c>
      <c r="AA144" s="18">
        <v>98.959999084472656</v>
      </c>
      <c r="AB144" s="18">
        <v>96.980003356933594</v>
      </c>
      <c r="AC144" s="18">
        <v>98.959999084472656</v>
      </c>
      <c r="AD144" s="18">
        <v>91.040000915527344</v>
      </c>
      <c r="AE144" s="18">
        <v>89.959999084472656</v>
      </c>
      <c r="AF144" s="18">
        <v>98.05999755859375</v>
      </c>
      <c r="AG144" s="18">
        <v>105.08000183105469</v>
      </c>
      <c r="AH144" s="18">
        <v>102.91999816894531</v>
      </c>
      <c r="AI144" s="18">
        <v>100.04000091552734</v>
      </c>
      <c r="AJ144" s="18">
        <v>100.94000244140625</v>
      </c>
      <c r="AK144" s="18">
        <v>98.05999755859375</v>
      </c>
      <c r="AL144" s="18">
        <v>98.05999755859375</v>
      </c>
      <c r="AM144" s="18">
        <v>87.980003356933594</v>
      </c>
      <c r="AN144" s="18">
        <v>93.019996643066406</v>
      </c>
      <c r="AO144" s="18">
        <v>89.959999084472656</v>
      </c>
      <c r="AP144" s="18">
        <v>93.919998168945313</v>
      </c>
      <c r="AQ144" s="18">
        <v>93.919998168945313</v>
      </c>
      <c r="AR144" s="18">
        <v>78.080001831054688</v>
      </c>
      <c r="AS144" s="18">
        <v>91.040000915527344</v>
      </c>
      <c r="AT144" s="18">
        <v>98.05999755859375</v>
      </c>
      <c r="AU144" s="18">
        <v>93.919998168945313</v>
      </c>
      <c r="AV144" s="18">
        <v>91.94000244140625</v>
      </c>
    </row>
    <row r="145" spans="2:48" x14ac:dyDescent="0.25">
      <c r="B145" t="s">
        <v>817</v>
      </c>
      <c r="C145" s="51" t="s">
        <v>659</v>
      </c>
      <c r="D145" s="2" t="s">
        <v>711</v>
      </c>
      <c r="E145" s="38">
        <v>32.560001373291016</v>
      </c>
      <c r="F145" s="38">
        <v>-108.36000061035156</v>
      </c>
      <c r="G145" s="60">
        <v>31</v>
      </c>
      <c r="H145" s="18">
        <v>89.193550109863281</v>
      </c>
      <c r="I145" s="18">
        <v>83.898124694824219</v>
      </c>
      <c r="J145" s="3">
        <v>5.2954258918762207</v>
      </c>
      <c r="K145" s="67">
        <v>0.76971554756164551</v>
      </c>
      <c r="L145" s="60">
        <v>10.999999672174454</v>
      </c>
      <c r="M145" s="54"/>
      <c r="N145" s="56">
        <v>0.35483869910240173</v>
      </c>
      <c r="O145" s="56">
        <v>0.19354838132858276</v>
      </c>
      <c r="P145" s="56">
        <v>9.6774190664291382E-2</v>
      </c>
      <c r="R145" s="18">
        <v>86</v>
      </c>
      <c r="S145" s="18">
        <v>91.94000244140625</v>
      </c>
      <c r="T145" s="18">
        <v>89.05999755859375</v>
      </c>
      <c r="U145" s="18">
        <v>84.919998168945313</v>
      </c>
      <c r="V145" s="18">
        <v>89.959999084472656</v>
      </c>
      <c r="W145" s="18">
        <v>87.980003356933594</v>
      </c>
      <c r="X145" s="18">
        <v>87.080001831054688</v>
      </c>
      <c r="Y145" s="18">
        <v>87.080001831054688</v>
      </c>
      <c r="Z145" s="18">
        <v>86</v>
      </c>
      <c r="AA145" s="18">
        <v>80.959999084472656</v>
      </c>
      <c r="AB145" s="18">
        <v>78.980003356933594</v>
      </c>
      <c r="AC145" s="18">
        <v>87.080001831054688</v>
      </c>
      <c r="AD145" s="18">
        <v>91.040000915527344</v>
      </c>
      <c r="AE145" s="18">
        <v>89.959999084472656</v>
      </c>
      <c r="AF145" s="18">
        <v>89.05999755859375</v>
      </c>
      <c r="AG145" s="18">
        <v>91.94000244140625</v>
      </c>
      <c r="AH145" s="18">
        <v>89.959999084472656</v>
      </c>
      <c r="AI145" s="18">
        <v>89.05999755859375</v>
      </c>
      <c r="AJ145" s="18">
        <v>95</v>
      </c>
      <c r="AK145" s="18">
        <v>96.980003356933594</v>
      </c>
      <c r="AL145" s="18">
        <v>91.040000915527344</v>
      </c>
      <c r="AM145" s="18">
        <v>86</v>
      </c>
      <c r="AN145" s="18">
        <v>87.980003356933594</v>
      </c>
      <c r="AO145" s="18">
        <v>87.980003356933594</v>
      </c>
      <c r="AP145" s="18">
        <v>91.040000915527344</v>
      </c>
      <c r="AQ145" s="18">
        <v>93.919998168945313</v>
      </c>
      <c r="AR145" s="18">
        <v>93.919998168945313</v>
      </c>
      <c r="AS145" s="18">
        <v>89.959999084472656</v>
      </c>
      <c r="AT145" s="18">
        <v>91.040000915527344</v>
      </c>
      <c r="AU145" s="18">
        <v>93.019996643066406</v>
      </c>
      <c r="AV145" s="18">
        <v>89.05999755859375</v>
      </c>
    </row>
    <row r="146" spans="2:48" x14ac:dyDescent="0.25">
      <c r="B146" t="s">
        <v>952</v>
      </c>
      <c r="C146" s="51" t="s">
        <v>911</v>
      </c>
      <c r="D146" s="2" t="s">
        <v>712</v>
      </c>
      <c r="E146" s="38">
        <v>39.630001068115234</v>
      </c>
      <c r="F146" s="38">
        <v>-109.26999664306641</v>
      </c>
      <c r="G146" s="60">
        <v>31</v>
      </c>
      <c r="H146" s="18">
        <v>87.509666442871094</v>
      </c>
      <c r="I146" s="18">
        <v>82.830757141113281</v>
      </c>
      <c r="J146" s="3">
        <v>4.6789078712463379</v>
      </c>
      <c r="K146" s="67">
        <v>0.7476963996887207</v>
      </c>
      <c r="L146" s="60">
        <v>10.999999672174454</v>
      </c>
      <c r="M146" s="54"/>
      <c r="N146" s="56">
        <v>0.35483869910240173</v>
      </c>
      <c r="O146" s="56">
        <v>9.6774190664291382E-2</v>
      </c>
      <c r="P146" s="56">
        <v>0</v>
      </c>
      <c r="R146" s="18">
        <v>80.959999084472656</v>
      </c>
      <c r="S146" s="18">
        <v>89.05999755859375</v>
      </c>
      <c r="T146" s="18">
        <v>87.980003356933594</v>
      </c>
      <c r="U146" s="18">
        <v>82.94000244140625</v>
      </c>
      <c r="V146" s="18">
        <v>87.980003356933594</v>
      </c>
      <c r="W146" s="18">
        <v>89.05999755859375</v>
      </c>
      <c r="X146" s="18">
        <v>82.040000915527344</v>
      </c>
      <c r="Y146" s="18">
        <v>84.919998168945313</v>
      </c>
      <c r="Z146" s="18">
        <v>82.94000244140625</v>
      </c>
      <c r="AA146" s="18">
        <v>82.94000244140625</v>
      </c>
      <c r="AB146" s="18">
        <v>84.919998168945313</v>
      </c>
      <c r="AC146" s="18">
        <v>87.080001831054688</v>
      </c>
      <c r="AD146" s="18">
        <v>87.980003356933594</v>
      </c>
      <c r="AE146" s="18">
        <v>91.040000915527344</v>
      </c>
      <c r="AF146" s="18">
        <v>91.94000244140625</v>
      </c>
      <c r="AG146" s="18">
        <v>89.959999084472656</v>
      </c>
      <c r="AH146" s="18">
        <v>87.080001831054688</v>
      </c>
      <c r="AI146" s="18">
        <v>91.040000915527344</v>
      </c>
      <c r="AJ146" s="18">
        <v>89.05999755859375</v>
      </c>
      <c r="AK146" s="18">
        <v>91.040000915527344</v>
      </c>
      <c r="AL146" s="18">
        <v>91.94000244140625</v>
      </c>
      <c r="AM146" s="18">
        <v>87.080001831054688</v>
      </c>
      <c r="AN146" s="18">
        <v>87.080001831054688</v>
      </c>
      <c r="AO146" s="18">
        <v>89.959999084472656</v>
      </c>
      <c r="AP146" s="18">
        <v>91.94000244140625</v>
      </c>
      <c r="AQ146" s="18">
        <v>86</v>
      </c>
      <c r="AR146" s="18">
        <v>82.94000244140625</v>
      </c>
      <c r="AS146" s="18">
        <v>91.94000244140625</v>
      </c>
      <c r="AT146" s="18">
        <v>89.05999755859375</v>
      </c>
      <c r="AU146" s="18">
        <v>84.919998168945313</v>
      </c>
      <c r="AV146" s="18">
        <v>87.980003356933594</v>
      </c>
    </row>
    <row r="147" spans="2:48" x14ac:dyDescent="0.25">
      <c r="B147" t="s">
        <v>812</v>
      </c>
      <c r="C147" s="51" t="s">
        <v>654</v>
      </c>
      <c r="D147" s="2" t="s">
        <v>713</v>
      </c>
      <c r="E147" s="38">
        <v>32.130001068115234</v>
      </c>
      <c r="F147" s="38">
        <v>-110.95999908447266</v>
      </c>
      <c r="G147" s="60">
        <v>31</v>
      </c>
      <c r="H147" s="18">
        <v>101.95612335205078</v>
      </c>
      <c r="I147" s="18">
        <v>97.300422668457031</v>
      </c>
      <c r="J147" s="3">
        <v>4.6557064056396484</v>
      </c>
      <c r="K147" s="67">
        <v>0.72102886438369751</v>
      </c>
      <c r="L147" s="60">
        <v>10.999999672174454</v>
      </c>
      <c r="M147" s="54"/>
      <c r="N147" s="56">
        <v>0.35483869910240173</v>
      </c>
      <c r="O147" s="56">
        <v>0.22580644488334656</v>
      </c>
      <c r="P147" s="56">
        <v>6.4516127109527588E-2</v>
      </c>
      <c r="R147" s="18">
        <v>98.959999084472656</v>
      </c>
      <c r="S147" s="18">
        <v>102.01999664306641</v>
      </c>
      <c r="T147" s="18">
        <v>104</v>
      </c>
      <c r="U147" s="18">
        <v>107.05999755859375</v>
      </c>
      <c r="V147" s="18">
        <v>109.04000091552734</v>
      </c>
      <c r="W147" s="18">
        <v>100.04000091552734</v>
      </c>
      <c r="X147" s="18">
        <v>100.04000091552734</v>
      </c>
      <c r="Y147" s="18">
        <v>100.04000091552734</v>
      </c>
      <c r="Z147" s="18">
        <v>96.980003356933594</v>
      </c>
      <c r="AA147" s="18">
        <v>89.05999755859375</v>
      </c>
      <c r="AB147" s="18">
        <v>96.080001831054688</v>
      </c>
      <c r="AC147" s="18">
        <v>98.959999084472656</v>
      </c>
      <c r="AD147" s="18">
        <v>104</v>
      </c>
      <c r="AE147" s="18">
        <v>107.05999755859375</v>
      </c>
      <c r="AF147" s="18">
        <v>107.95999908447266</v>
      </c>
      <c r="AG147" s="18">
        <v>105.08000183105469</v>
      </c>
      <c r="AH147" s="18">
        <v>102.01999664306641</v>
      </c>
      <c r="AI147" s="18">
        <v>102.01999664306641</v>
      </c>
      <c r="AJ147" s="18">
        <v>105.08000183105469</v>
      </c>
      <c r="AK147" s="18">
        <v>109.04000091552734</v>
      </c>
      <c r="AL147" s="18">
        <v>109.94000244140625</v>
      </c>
      <c r="AM147" s="18">
        <v>105.08000183105469</v>
      </c>
      <c r="AN147" s="18">
        <v>98.05999755859375</v>
      </c>
      <c r="AO147" s="18">
        <v>95</v>
      </c>
      <c r="AP147" s="18">
        <v>96.980003356933594</v>
      </c>
      <c r="AQ147" s="18">
        <v>102.91999816894531</v>
      </c>
      <c r="AR147" s="18">
        <v>105.08000183105469</v>
      </c>
      <c r="AS147" s="18">
        <v>104</v>
      </c>
      <c r="AT147" s="18">
        <v>96.980003356933594</v>
      </c>
      <c r="AU147" s="18">
        <v>100.04000091552734</v>
      </c>
      <c r="AV147" s="18">
        <v>102.01999664306641</v>
      </c>
    </row>
    <row r="148" spans="2:48" x14ac:dyDescent="0.25">
      <c r="B148" t="s">
        <v>816</v>
      </c>
      <c r="C148" s="51" t="s">
        <v>658</v>
      </c>
      <c r="D148" s="2" t="s">
        <v>711</v>
      </c>
      <c r="E148" s="38">
        <v>35.040000915527344</v>
      </c>
      <c r="F148" s="38">
        <v>-108.34999847412109</v>
      </c>
      <c r="G148" s="60">
        <v>31</v>
      </c>
      <c r="H148" s="18">
        <v>85.593559265136719</v>
      </c>
      <c r="I148" s="18">
        <v>81.569976806640625</v>
      </c>
      <c r="J148" s="3">
        <v>4.0235872268676758</v>
      </c>
      <c r="K148" s="67">
        <v>0.71185725927352905</v>
      </c>
      <c r="L148" s="60">
        <v>10.999999672174454</v>
      </c>
      <c r="M148" s="54"/>
      <c r="N148" s="56">
        <v>0.35483869910240173</v>
      </c>
      <c r="O148" s="56">
        <v>0.16129031777381897</v>
      </c>
      <c r="P148" s="56">
        <v>9.6774190664291382E-2</v>
      </c>
      <c r="R148" s="18">
        <v>86</v>
      </c>
      <c r="S148" s="18">
        <v>84.019996643066406</v>
      </c>
      <c r="T148" s="18">
        <v>84.019996643066406</v>
      </c>
      <c r="U148" s="18">
        <v>86</v>
      </c>
      <c r="V148" s="18">
        <v>84.019996643066406</v>
      </c>
      <c r="W148" s="18">
        <v>86</v>
      </c>
      <c r="X148" s="18">
        <v>87.080001831054688</v>
      </c>
      <c r="Y148" s="18">
        <v>80.959999084472656</v>
      </c>
      <c r="Z148" s="18">
        <v>84.919998168945313</v>
      </c>
      <c r="AA148" s="18">
        <v>75.919998168945313</v>
      </c>
      <c r="AB148" s="18">
        <v>75.919998168945313</v>
      </c>
      <c r="AC148" s="18">
        <v>75.919998168945313</v>
      </c>
      <c r="AD148" s="18">
        <v>84.019996643066406</v>
      </c>
      <c r="AE148" s="18">
        <v>89.05999755859375</v>
      </c>
      <c r="AF148" s="18">
        <v>89.05999755859375</v>
      </c>
      <c r="AG148" s="18">
        <v>87.080001831054688</v>
      </c>
      <c r="AH148" s="18">
        <v>87.080001831054688</v>
      </c>
      <c r="AI148" s="18">
        <v>84.019996643066406</v>
      </c>
      <c r="AJ148" s="18">
        <v>87.980003356933594</v>
      </c>
      <c r="AK148" s="18">
        <v>89.05999755859375</v>
      </c>
      <c r="AL148" s="18">
        <v>91.040000915527344</v>
      </c>
      <c r="AM148" s="18">
        <v>84.919998168945313</v>
      </c>
      <c r="AN148" s="18">
        <v>86</v>
      </c>
      <c r="AO148" s="18">
        <v>84.019996643066406</v>
      </c>
      <c r="AP148" s="18">
        <v>84.919998168945313</v>
      </c>
      <c r="AQ148" s="18">
        <v>87.080001831054688</v>
      </c>
      <c r="AR148" s="18">
        <v>89.05999755859375</v>
      </c>
      <c r="AS148" s="18">
        <v>91.040000915527344</v>
      </c>
      <c r="AT148" s="18">
        <v>91.040000915527344</v>
      </c>
      <c r="AU148" s="18">
        <v>87.080001831054688</v>
      </c>
      <c r="AV148" s="18">
        <v>89.05999755859375</v>
      </c>
    </row>
    <row r="149" spans="2:48" x14ac:dyDescent="0.25">
      <c r="B149" t="s">
        <v>830</v>
      </c>
      <c r="C149" s="51" t="s">
        <v>672</v>
      </c>
      <c r="D149" s="2" t="s">
        <v>714</v>
      </c>
      <c r="E149" s="38">
        <v>37.409999847412109</v>
      </c>
      <c r="F149" s="38">
        <v>-122.05000305175781</v>
      </c>
      <c r="G149" s="60">
        <v>30</v>
      </c>
      <c r="H149" s="18">
        <v>82.333999633789063</v>
      </c>
      <c r="I149" s="18">
        <v>76.086814880371094</v>
      </c>
      <c r="J149" s="3">
        <v>6.2471842765808105</v>
      </c>
      <c r="K149" s="67">
        <v>0.79672461748123169</v>
      </c>
      <c r="L149" s="3">
        <v>10.000000298023224</v>
      </c>
      <c r="M149" s="54"/>
      <c r="N149" s="56">
        <v>0.3333333432674408</v>
      </c>
      <c r="O149" s="56">
        <v>0.20000000298023224</v>
      </c>
      <c r="P149" s="56">
        <v>6.6666670143604279E-2</v>
      </c>
      <c r="R149" s="18">
        <v>77</v>
      </c>
      <c r="S149" s="18">
        <v>77</v>
      </c>
      <c r="T149" s="18">
        <v>80.05999755859375</v>
      </c>
      <c r="U149" s="18">
        <v>80.05999755859375</v>
      </c>
      <c r="V149" s="18">
        <v>84.019996643066406</v>
      </c>
      <c r="W149" s="18">
        <v>82.040000915527344</v>
      </c>
      <c r="X149" s="18">
        <v>77</v>
      </c>
      <c r="Z149" s="18">
        <v>80.959999084472656</v>
      </c>
      <c r="AA149" s="18">
        <v>80.959999084472656</v>
      </c>
      <c r="AB149" s="18">
        <v>86</v>
      </c>
      <c r="AC149" s="18">
        <v>87.980003356933594</v>
      </c>
      <c r="AD149" s="18">
        <v>87.980003356933594</v>
      </c>
      <c r="AE149" s="18">
        <v>95</v>
      </c>
      <c r="AF149" s="18">
        <v>95</v>
      </c>
      <c r="AG149" s="18">
        <v>87.080001831054688</v>
      </c>
      <c r="AH149" s="18">
        <v>84.019996643066406</v>
      </c>
      <c r="AI149" s="18">
        <v>82.94000244140625</v>
      </c>
      <c r="AJ149" s="18">
        <v>77</v>
      </c>
      <c r="AK149" s="18">
        <v>75.019996643066406</v>
      </c>
      <c r="AL149" s="18">
        <v>82.94000244140625</v>
      </c>
      <c r="AM149" s="18">
        <v>84.019996643066406</v>
      </c>
      <c r="AN149" s="18">
        <v>80.959999084472656</v>
      </c>
      <c r="AO149" s="18">
        <v>77</v>
      </c>
      <c r="AP149" s="18">
        <v>80.05999755859375</v>
      </c>
      <c r="AQ149" s="18">
        <v>87.080001831054688</v>
      </c>
      <c r="AR149" s="18">
        <v>82.94000244140625</v>
      </c>
      <c r="AS149" s="18">
        <v>75.919998168945313</v>
      </c>
      <c r="AT149" s="18">
        <v>78.980003356933594</v>
      </c>
      <c r="AU149" s="18">
        <v>77</v>
      </c>
      <c r="AV149" s="18">
        <v>86</v>
      </c>
    </row>
    <row r="150" spans="2:48" x14ac:dyDescent="0.25">
      <c r="B150" t="s">
        <v>835</v>
      </c>
      <c r="C150" s="51" t="s">
        <v>677</v>
      </c>
      <c r="D150" s="2" t="s">
        <v>711</v>
      </c>
      <c r="E150" s="38">
        <v>36.799999237060547</v>
      </c>
      <c r="F150" s="38">
        <v>-107.62000274658203</v>
      </c>
      <c r="G150" s="60">
        <v>22</v>
      </c>
      <c r="H150" s="18">
        <v>93.748191833496094</v>
      </c>
      <c r="I150" s="18">
        <v>87.778831481933594</v>
      </c>
      <c r="J150" s="3">
        <v>5.9693603515625</v>
      </c>
      <c r="K150" s="67">
        <v>0.82395339012145996</v>
      </c>
      <c r="L150" s="3">
        <v>10.000000298023224</v>
      </c>
      <c r="M150" s="54"/>
      <c r="N150" s="56">
        <v>0.45454546809196472</v>
      </c>
      <c r="O150" s="56">
        <v>0.18181818723678589</v>
      </c>
      <c r="P150" s="56">
        <v>4.5454546809196472E-2</v>
      </c>
      <c r="R150" s="18">
        <v>96.080001831054688</v>
      </c>
      <c r="S150" s="18">
        <v>91.94000244140625</v>
      </c>
      <c r="V150" s="18">
        <v>93.919998168945313</v>
      </c>
      <c r="W150" s="18">
        <v>93.919998168945313</v>
      </c>
      <c r="X150" s="18">
        <v>96.080001831054688</v>
      </c>
      <c r="Y150" s="18">
        <v>91.040000915527344</v>
      </c>
      <c r="Z150" s="18">
        <v>91.94000244140625</v>
      </c>
      <c r="AC150" s="18">
        <v>89.05999755859375</v>
      </c>
      <c r="AD150" s="18">
        <v>89.959999084472656</v>
      </c>
      <c r="AE150" s="18">
        <v>93.919998168945313</v>
      </c>
      <c r="AF150" s="18">
        <v>95</v>
      </c>
      <c r="AG150" s="18">
        <v>95</v>
      </c>
      <c r="AJ150" s="18">
        <v>93.919998168945313</v>
      </c>
      <c r="AK150" s="18">
        <v>93.919998168945313</v>
      </c>
      <c r="AL150" s="18">
        <v>96.080001831054688</v>
      </c>
      <c r="AM150" s="18">
        <v>98.05999755859375</v>
      </c>
      <c r="AN150" s="18">
        <v>91.94000244140625</v>
      </c>
      <c r="AQ150" s="18">
        <v>93.919998168945313</v>
      </c>
      <c r="AR150" s="18">
        <v>95</v>
      </c>
      <c r="AS150" s="18">
        <v>93.919998168945313</v>
      </c>
      <c r="AT150" s="18">
        <v>93.919998168945313</v>
      </c>
      <c r="AU150" s="18">
        <v>93.919998168945313</v>
      </c>
    </row>
    <row r="151" spans="2:48" x14ac:dyDescent="0.25">
      <c r="B151" t="s">
        <v>828</v>
      </c>
      <c r="C151" s="51" t="s">
        <v>670</v>
      </c>
      <c r="D151" s="2" t="s">
        <v>713</v>
      </c>
      <c r="E151" s="38">
        <v>34.569999694824219</v>
      </c>
      <c r="F151" s="38">
        <v>-112.43000030517578</v>
      </c>
      <c r="G151" s="60">
        <v>30</v>
      </c>
      <c r="H151" s="18">
        <v>90.661994934082031</v>
      </c>
      <c r="I151" s="18">
        <v>85.964126586914063</v>
      </c>
      <c r="J151" s="3">
        <v>4.6978678703308105</v>
      </c>
      <c r="K151" s="67">
        <v>0.74360138177871704</v>
      </c>
      <c r="L151" s="3">
        <v>10.000000298023224</v>
      </c>
      <c r="M151" s="54"/>
      <c r="N151" s="56">
        <v>0.3333333432674408</v>
      </c>
      <c r="O151" s="56">
        <v>0.26666668057441711</v>
      </c>
      <c r="P151" s="56">
        <v>0</v>
      </c>
      <c r="R151" s="18">
        <v>75.919998168945313</v>
      </c>
      <c r="S151" s="18">
        <v>89.959999084472656</v>
      </c>
      <c r="T151" s="18">
        <v>89.959999084472656</v>
      </c>
      <c r="U151" s="18">
        <v>89.959999084472656</v>
      </c>
      <c r="V151" s="18">
        <v>91.94000244140625</v>
      </c>
      <c r="W151" s="18">
        <v>93.019996643066406</v>
      </c>
      <c r="X151" s="18">
        <v>87.980003356933594</v>
      </c>
      <c r="Y151" s="18">
        <v>87.080001831054688</v>
      </c>
      <c r="Z151" s="18">
        <v>87.080001831054688</v>
      </c>
      <c r="AA151" s="18">
        <v>84.919998168945313</v>
      </c>
      <c r="AB151" s="18">
        <v>87.980003356933594</v>
      </c>
      <c r="AC151" s="18">
        <v>87.980003356933594</v>
      </c>
      <c r="AD151" s="18">
        <v>87.980003356933594</v>
      </c>
      <c r="AE151" s="18">
        <v>93.019996643066406</v>
      </c>
      <c r="AF151" s="18">
        <v>95</v>
      </c>
      <c r="AG151" s="18">
        <v>96.080001831054688</v>
      </c>
      <c r="AH151" s="18">
        <v>91.94000244140625</v>
      </c>
      <c r="AI151" s="18">
        <v>89.959999084472656</v>
      </c>
      <c r="AJ151" s="18">
        <v>91.94000244140625</v>
      </c>
      <c r="AK151" s="18">
        <v>93.019996643066406</v>
      </c>
      <c r="AL151" s="18">
        <v>95</v>
      </c>
      <c r="AM151" s="18">
        <v>96.080001831054688</v>
      </c>
      <c r="AN151" s="18">
        <v>93.019996643066406</v>
      </c>
      <c r="AO151" s="18">
        <v>89.05999755859375</v>
      </c>
      <c r="AP151" s="18">
        <v>89.05999755859375</v>
      </c>
      <c r="AQ151" s="18">
        <v>91.040000915527344</v>
      </c>
      <c r="AR151" s="18">
        <v>93.919998168945313</v>
      </c>
      <c r="AT151" s="18">
        <v>93.019996643066406</v>
      </c>
      <c r="AU151" s="18">
        <v>93.019996643066406</v>
      </c>
      <c r="AV151" s="18">
        <v>93.919998168945313</v>
      </c>
    </row>
    <row r="152" spans="2:48" x14ac:dyDescent="0.25">
      <c r="B152" t="s">
        <v>845</v>
      </c>
      <c r="C152" s="51" t="s">
        <v>687</v>
      </c>
      <c r="D152" s="2" t="s">
        <v>709</v>
      </c>
      <c r="E152" s="38">
        <v>30.299999237060547</v>
      </c>
      <c r="F152" s="38">
        <v>-98.410003662109375</v>
      </c>
      <c r="G152" s="60">
        <v>28</v>
      </c>
      <c r="H152" s="18">
        <v>100.39356994628906</v>
      </c>
      <c r="I152" s="18">
        <v>95.032569885253906</v>
      </c>
      <c r="J152" s="3">
        <v>5.3610053062438965</v>
      </c>
      <c r="K152" s="67">
        <v>0.84201937913894653</v>
      </c>
      <c r="L152" s="3">
        <v>10.000000238418579</v>
      </c>
      <c r="M152" s="54"/>
      <c r="N152" s="56">
        <v>0.3571428656578064</v>
      </c>
      <c r="O152" s="56">
        <v>0.1428571492433548</v>
      </c>
      <c r="P152" s="56">
        <v>0</v>
      </c>
      <c r="R152" s="18">
        <v>100.04000091552734</v>
      </c>
      <c r="S152" s="18">
        <v>100.04000091552734</v>
      </c>
      <c r="T152" s="18">
        <v>100.04000091552734</v>
      </c>
      <c r="U152" s="18">
        <v>96.080001831054688</v>
      </c>
      <c r="V152" s="18">
        <v>98.959999084472656</v>
      </c>
      <c r="W152" s="18">
        <v>100.04000091552734</v>
      </c>
      <c r="X152" s="18">
        <v>100.04000091552734</v>
      </c>
      <c r="Y152" s="18">
        <v>100.04000091552734</v>
      </c>
      <c r="Z152" s="18">
        <v>102.01999664306641</v>
      </c>
      <c r="AA152" s="18">
        <v>100.94000244140625</v>
      </c>
      <c r="AB152" s="18">
        <v>100.94000244140625</v>
      </c>
      <c r="AC152" s="18">
        <v>102.01999664306641</v>
      </c>
      <c r="AD152" s="18">
        <v>102.91999816894531</v>
      </c>
      <c r="AE152" s="18">
        <v>102.01999664306641</v>
      </c>
      <c r="AF152" s="18">
        <v>100.94000244140625</v>
      </c>
      <c r="AG152" s="18">
        <v>104</v>
      </c>
      <c r="AH152" s="18">
        <v>102.01999664306641</v>
      </c>
      <c r="AI152" s="18">
        <v>100.94000244140625</v>
      </c>
      <c r="AJ152" s="18">
        <v>100.04000091552734</v>
      </c>
      <c r="AK152" s="18">
        <v>100.04000091552734</v>
      </c>
      <c r="AL152" s="18">
        <v>98.959999084472656</v>
      </c>
      <c r="AP152" s="18">
        <v>100.94000244140625</v>
      </c>
      <c r="AQ152" s="18">
        <v>102.01999664306641</v>
      </c>
      <c r="AR152" s="18">
        <v>98.05999755859375</v>
      </c>
      <c r="AS152" s="18">
        <v>98.959999084472656</v>
      </c>
      <c r="AT152" s="18">
        <v>102.01999664306641</v>
      </c>
      <c r="AU152" s="18">
        <v>98.959999084472656</v>
      </c>
      <c r="AV152" s="18">
        <v>96.980003356933594</v>
      </c>
    </row>
    <row r="153" spans="2:48" x14ac:dyDescent="0.25">
      <c r="B153" t="s">
        <v>837</v>
      </c>
      <c r="C153" s="51" t="s">
        <v>679</v>
      </c>
      <c r="D153" s="2" t="s">
        <v>711</v>
      </c>
      <c r="E153" s="38">
        <v>32.919998168945313</v>
      </c>
      <c r="F153" s="38">
        <v>-105.33999633789063</v>
      </c>
      <c r="G153" s="60">
        <v>29</v>
      </c>
      <c r="H153" s="18">
        <v>87.700691223144531</v>
      </c>
      <c r="I153" s="18">
        <v>82.097015380859375</v>
      </c>
      <c r="J153" s="3">
        <v>5.603675365447998</v>
      </c>
      <c r="K153" s="67">
        <v>0.77805912494659424</v>
      </c>
      <c r="L153" s="3">
        <v>10.000000178813934</v>
      </c>
      <c r="M153" s="54"/>
      <c r="N153" s="56">
        <v>0.34482759237289429</v>
      </c>
      <c r="O153" s="56">
        <v>0.20689655840396881</v>
      </c>
      <c r="P153" s="56">
        <v>3.4482758492231369E-2</v>
      </c>
      <c r="R153" s="18">
        <v>91.040000915527344</v>
      </c>
      <c r="S153" s="18">
        <v>93.019996643066406</v>
      </c>
      <c r="T153" s="18">
        <v>87.080001831054688</v>
      </c>
      <c r="U153" s="18">
        <v>82.94000244140625</v>
      </c>
      <c r="V153" s="18">
        <v>87.080001831054688</v>
      </c>
      <c r="W153" s="18">
        <v>84.919998168945313</v>
      </c>
      <c r="X153" s="18">
        <v>91.040000915527344</v>
      </c>
      <c r="Z153" s="18">
        <v>89.05999755859375</v>
      </c>
      <c r="AA153" s="18">
        <v>86</v>
      </c>
      <c r="AB153" s="18">
        <v>89.05999755859375</v>
      </c>
      <c r="AC153" s="18">
        <v>89.959999084472656</v>
      </c>
      <c r="AD153" s="18">
        <v>87.980003356933594</v>
      </c>
      <c r="AE153" s="18">
        <v>80.05999755859375</v>
      </c>
      <c r="AF153" s="18">
        <v>87.080001831054688</v>
      </c>
      <c r="AG153" s="18">
        <v>91.94000244140625</v>
      </c>
      <c r="AH153" s="18">
        <v>93.019996643066406</v>
      </c>
      <c r="AI153" s="18">
        <v>93.019996643066406</v>
      </c>
      <c r="AJ153" s="18">
        <v>84.919998168945313</v>
      </c>
      <c r="AK153" s="18">
        <v>87.080001831054688</v>
      </c>
      <c r="AL153" s="18">
        <v>84.019996643066406</v>
      </c>
      <c r="AM153" s="18">
        <v>80.959999084472656</v>
      </c>
      <c r="AN153" s="18">
        <v>86</v>
      </c>
      <c r="AO153" s="18">
        <v>86</v>
      </c>
      <c r="AP153" s="18">
        <v>93.019996643066406</v>
      </c>
      <c r="AQ153" s="18">
        <v>96.080001831054688</v>
      </c>
      <c r="AR153" s="18">
        <v>75.919998168945313</v>
      </c>
      <c r="AS153" s="18">
        <v>87.980003356933594</v>
      </c>
      <c r="AT153" s="18">
        <v>89.959999084472656</v>
      </c>
      <c r="AU153" s="18">
        <v>87.080001831054688</v>
      </c>
    </row>
    <row r="154" spans="2:48" x14ac:dyDescent="0.25">
      <c r="B154" t="s">
        <v>836</v>
      </c>
      <c r="C154" s="51" t="s">
        <v>678</v>
      </c>
      <c r="D154" s="2" t="s">
        <v>711</v>
      </c>
      <c r="E154" s="38">
        <v>35.799999237060547</v>
      </c>
      <c r="F154" s="38">
        <v>-107.18000030517578</v>
      </c>
      <c r="G154" s="60">
        <v>26</v>
      </c>
      <c r="H154" s="18">
        <v>90.880767822265625</v>
      </c>
      <c r="I154" s="18">
        <v>85.824256896972656</v>
      </c>
      <c r="J154" s="3">
        <v>5.0565090179443359</v>
      </c>
      <c r="K154" s="67">
        <v>0.7689165472984314</v>
      </c>
      <c r="L154" s="3">
        <v>10.000000178813934</v>
      </c>
      <c r="M154" s="54"/>
      <c r="N154" s="56">
        <v>0.38461539149284363</v>
      </c>
      <c r="O154" s="56">
        <v>0.30769231915473938</v>
      </c>
      <c r="P154" s="56">
        <v>0.11538461595773697</v>
      </c>
      <c r="R154" s="18">
        <v>89.05999755859375</v>
      </c>
      <c r="S154" s="18">
        <v>91.040000915527344</v>
      </c>
      <c r="U154" s="18">
        <v>89.959999084472656</v>
      </c>
      <c r="W154" s="18">
        <v>91.040000915527344</v>
      </c>
      <c r="X154" s="18">
        <v>89.959999084472656</v>
      </c>
      <c r="Z154" s="18">
        <v>87.080001831054688</v>
      </c>
      <c r="AA154" s="18">
        <v>84.919998168945313</v>
      </c>
      <c r="AB154" s="18">
        <v>82.94000244140625</v>
      </c>
      <c r="AC154" s="18">
        <v>89.05999755859375</v>
      </c>
      <c r="AD154" s="18">
        <v>91.040000915527344</v>
      </c>
      <c r="AE154" s="18">
        <v>91.040000915527344</v>
      </c>
      <c r="AF154" s="18">
        <v>89.959999084472656</v>
      </c>
      <c r="AG154" s="18">
        <v>89.959999084472656</v>
      </c>
      <c r="AH154" s="18">
        <v>91.040000915527344</v>
      </c>
      <c r="AI154" s="18">
        <v>91.94000244140625</v>
      </c>
      <c r="AJ154" s="18">
        <v>93.919998168945313</v>
      </c>
      <c r="AK154" s="18">
        <v>95</v>
      </c>
      <c r="AL154" s="18">
        <v>89.959999084472656</v>
      </c>
      <c r="AM154" s="18">
        <v>93.019996643066406</v>
      </c>
      <c r="AN154" s="18">
        <v>89.05999755859375</v>
      </c>
      <c r="AO154" s="18">
        <v>91.040000915527344</v>
      </c>
      <c r="AP154" s="18">
        <v>93.919998168945313</v>
      </c>
      <c r="AQ154" s="18">
        <v>96.080001831054688</v>
      </c>
      <c r="AS154" s="18">
        <v>95</v>
      </c>
      <c r="AT154" s="18">
        <v>91.94000244140625</v>
      </c>
      <c r="AV154" s="18">
        <v>93.919998168945313</v>
      </c>
    </row>
    <row r="155" spans="2:48" x14ac:dyDescent="0.25">
      <c r="B155" t="s">
        <v>846</v>
      </c>
      <c r="C155" s="51" t="s">
        <v>688</v>
      </c>
      <c r="D155" s="2" t="s">
        <v>709</v>
      </c>
      <c r="E155" s="38">
        <v>28.489999771118164</v>
      </c>
      <c r="F155" s="38">
        <v>-99.870002746582031</v>
      </c>
      <c r="G155" s="60">
        <v>29</v>
      </c>
      <c r="H155" s="18">
        <v>103.70825958251953</v>
      </c>
      <c r="I155" s="18">
        <v>98.778266906738281</v>
      </c>
      <c r="J155" s="3">
        <v>4.9299907684326172</v>
      </c>
      <c r="K155" s="67">
        <v>0.80809909105300903</v>
      </c>
      <c r="L155" s="3">
        <v>10.000000178813934</v>
      </c>
      <c r="M155" s="54"/>
      <c r="N155" s="56">
        <v>0.34482759237289429</v>
      </c>
      <c r="O155" s="56">
        <v>0.34482759237289429</v>
      </c>
      <c r="P155" s="56">
        <v>0</v>
      </c>
      <c r="R155" s="18">
        <v>104</v>
      </c>
      <c r="S155" s="18">
        <v>102.01999664306641</v>
      </c>
      <c r="T155" s="18">
        <v>102.01999664306641</v>
      </c>
      <c r="U155" s="18">
        <v>102.01999664306641</v>
      </c>
      <c r="V155" s="18">
        <v>102.91999816894531</v>
      </c>
      <c r="W155" s="18">
        <v>104</v>
      </c>
      <c r="X155" s="18">
        <v>102.91999816894531</v>
      </c>
      <c r="AA155" s="18">
        <v>105.98000335693359</v>
      </c>
      <c r="AB155" s="18">
        <v>105.98000335693359</v>
      </c>
      <c r="AC155" s="18">
        <v>105.98000335693359</v>
      </c>
      <c r="AD155" s="18">
        <v>107.05999755859375</v>
      </c>
      <c r="AE155" s="18">
        <v>107.05999755859375</v>
      </c>
      <c r="AF155" s="18">
        <v>104</v>
      </c>
      <c r="AG155" s="18">
        <v>105.98000335693359</v>
      </c>
      <c r="AH155" s="18">
        <v>105.98000335693359</v>
      </c>
      <c r="AI155" s="18">
        <v>105.98000335693359</v>
      </c>
      <c r="AJ155" s="18">
        <v>105.98000335693359</v>
      </c>
      <c r="AK155" s="18">
        <v>104</v>
      </c>
      <c r="AL155" s="18">
        <v>102.01999664306641</v>
      </c>
      <c r="AM155" s="18">
        <v>100.94000244140625</v>
      </c>
      <c r="AN155" s="18">
        <v>100.94000244140625</v>
      </c>
      <c r="AO155" s="18">
        <v>102.01999664306641</v>
      </c>
      <c r="AP155" s="18">
        <v>100.04000091552734</v>
      </c>
      <c r="AQ155" s="18">
        <v>102.91999816894531</v>
      </c>
      <c r="AR155" s="18">
        <v>105.98000335693359</v>
      </c>
      <c r="AS155" s="18">
        <v>102.91999816894531</v>
      </c>
      <c r="AT155" s="18">
        <v>100.94000244140625</v>
      </c>
      <c r="AU155" s="18">
        <v>102.91999816894531</v>
      </c>
      <c r="AV155" s="18">
        <v>102.01999664306641</v>
      </c>
    </row>
    <row r="156" spans="2:48" x14ac:dyDescent="0.25">
      <c r="B156" t="s">
        <v>841</v>
      </c>
      <c r="C156" s="51" t="s">
        <v>683</v>
      </c>
      <c r="D156" s="2" t="s">
        <v>721</v>
      </c>
      <c r="E156" s="38">
        <v>38.389999389648438</v>
      </c>
      <c r="F156" s="38">
        <v>-118.11000061035156</v>
      </c>
      <c r="G156" s="60">
        <v>29</v>
      </c>
      <c r="H156" s="18">
        <v>97.476547241210938</v>
      </c>
      <c r="I156" s="18">
        <v>93.006546020507813</v>
      </c>
      <c r="J156" s="3">
        <v>4.4699959754943848</v>
      </c>
      <c r="K156" s="67">
        <v>0.71026420593261719</v>
      </c>
      <c r="L156" s="3">
        <v>10.000000178813934</v>
      </c>
      <c r="M156" s="54"/>
      <c r="N156" s="56">
        <v>0.34482759237289429</v>
      </c>
      <c r="O156" s="56">
        <v>0.17241379618644714</v>
      </c>
      <c r="P156" s="56">
        <v>6.8965516984462738E-2</v>
      </c>
      <c r="R156" s="18">
        <v>98.05999755859375</v>
      </c>
      <c r="T156" s="18">
        <v>96.980003356933594</v>
      </c>
      <c r="U156" s="18">
        <v>98.05999755859375</v>
      </c>
      <c r="V156" s="18">
        <v>102.91999816894531</v>
      </c>
      <c r="W156" s="18">
        <v>100.04000091552734</v>
      </c>
      <c r="X156" s="18">
        <v>100.04000091552734</v>
      </c>
      <c r="Y156" s="18">
        <v>93.919998168945313</v>
      </c>
      <c r="Z156" s="18">
        <v>87.980003356933594</v>
      </c>
      <c r="AA156" s="18">
        <v>87.980003356933594</v>
      </c>
      <c r="AC156" s="18">
        <v>87.980003356933594</v>
      </c>
      <c r="AD156" s="18">
        <v>93.019996643066406</v>
      </c>
      <c r="AE156" s="18">
        <v>100.04000091552734</v>
      </c>
      <c r="AF156" s="18">
        <v>98.959999084472656</v>
      </c>
      <c r="AG156" s="18">
        <v>102.01999664306641</v>
      </c>
      <c r="AH156" s="18">
        <v>100.94000244140625</v>
      </c>
      <c r="AI156" s="18">
        <v>98.959999084472656</v>
      </c>
      <c r="AJ156" s="18">
        <v>98.05999755859375</v>
      </c>
      <c r="AK156" s="18">
        <v>93.919998168945313</v>
      </c>
      <c r="AL156" s="18">
        <v>98.05999755859375</v>
      </c>
      <c r="AM156" s="18">
        <v>98.959999084472656</v>
      </c>
      <c r="AN156" s="18">
        <v>91.94000244140625</v>
      </c>
      <c r="AO156" s="18">
        <v>96.980003356933594</v>
      </c>
      <c r="AP156" s="18">
        <v>102.01999664306641</v>
      </c>
      <c r="AQ156" s="18">
        <v>100.04000091552734</v>
      </c>
      <c r="AR156" s="18">
        <v>98.959999084472656</v>
      </c>
      <c r="AS156" s="18">
        <v>102.01999664306641</v>
      </c>
      <c r="AT156" s="18">
        <v>100.94000244140625</v>
      </c>
      <c r="AU156" s="18">
        <v>100.04000091552734</v>
      </c>
      <c r="AV156" s="18">
        <v>96.980003356933594</v>
      </c>
    </row>
    <row r="157" spans="2:48" x14ac:dyDescent="0.25">
      <c r="B157" t="s">
        <v>834</v>
      </c>
      <c r="C157" s="51" t="s">
        <v>676</v>
      </c>
      <c r="D157" s="2" t="s">
        <v>710</v>
      </c>
      <c r="E157" s="38">
        <v>30.370000839233398</v>
      </c>
      <c r="F157" s="38">
        <v>-107.94999694824219</v>
      </c>
      <c r="G157" s="60">
        <v>25</v>
      </c>
      <c r="H157" s="18">
        <v>94.884811401367188</v>
      </c>
      <c r="I157" s="18">
        <v>88.88916015625</v>
      </c>
      <c r="J157" s="3">
        <v>5.9956541061401367</v>
      </c>
      <c r="K157" s="67">
        <v>0.82733148336410522</v>
      </c>
      <c r="L157" s="3">
        <v>10.000000149011612</v>
      </c>
      <c r="M157" s="54"/>
      <c r="N157" s="56">
        <v>0.40000000596046448</v>
      </c>
      <c r="O157" s="56">
        <v>0.20000000298023224</v>
      </c>
      <c r="P157" s="56">
        <v>3.9999999105930328E-2</v>
      </c>
      <c r="S157" s="18">
        <v>95.540000915527344</v>
      </c>
      <c r="T157" s="18">
        <v>99.5</v>
      </c>
      <c r="U157" s="18">
        <v>99.680000305175781</v>
      </c>
      <c r="V157" s="18">
        <v>95.720001220703125</v>
      </c>
      <c r="W157" s="18">
        <v>97.699996948242188</v>
      </c>
      <c r="X157" s="18">
        <v>94.279998779296875</v>
      </c>
      <c r="Y157" s="18">
        <v>95</v>
      </c>
      <c r="Z157" s="18">
        <v>92.839996337890625</v>
      </c>
      <c r="AA157" s="18">
        <v>91.400001525878906</v>
      </c>
      <c r="AE157" s="18">
        <v>96.44000244140625</v>
      </c>
      <c r="AF157" s="18">
        <v>95.360000610351563</v>
      </c>
      <c r="AG157" s="18">
        <v>94.099998474121094</v>
      </c>
      <c r="AH157" s="18">
        <v>91.760002136230469</v>
      </c>
      <c r="AI157" s="18">
        <v>92.300003051757813</v>
      </c>
      <c r="AJ157" s="18">
        <v>93.919998168945313</v>
      </c>
      <c r="AK157" s="18">
        <v>96.800003051757813</v>
      </c>
      <c r="AL157" s="18">
        <v>98.599998474121094</v>
      </c>
      <c r="AM157" s="18">
        <v>96.800003051757813</v>
      </c>
      <c r="AN157" s="18">
        <v>91.400001525878906</v>
      </c>
      <c r="AO157" s="18">
        <v>86</v>
      </c>
      <c r="AR157" s="18">
        <v>97.879997253417969</v>
      </c>
      <c r="AS157" s="18">
        <v>101.12000274658203</v>
      </c>
      <c r="AT157" s="18">
        <v>95.720001220703125</v>
      </c>
      <c r="AU157" s="18">
        <v>91.400001525878906</v>
      </c>
      <c r="AV157" s="18">
        <v>90.860000610351563</v>
      </c>
    </row>
    <row r="158" spans="2:48" x14ac:dyDescent="0.25">
      <c r="B158" t="s">
        <v>842</v>
      </c>
      <c r="C158" s="51" t="s">
        <v>684</v>
      </c>
      <c r="D158" s="2" t="s">
        <v>709</v>
      </c>
      <c r="E158" s="38">
        <v>31.850000381469727</v>
      </c>
      <c r="F158" s="38">
        <v>-99.55999755859375</v>
      </c>
      <c r="G158" s="60">
        <v>25</v>
      </c>
      <c r="H158" s="18">
        <v>98.837608337402344</v>
      </c>
      <c r="I158" s="18">
        <v>93.121925354003906</v>
      </c>
      <c r="J158" s="3">
        <v>5.7156834602355957</v>
      </c>
      <c r="K158" s="67">
        <v>0.80144447088241577</v>
      </c>
      <c r="L158" s="3">
        <v>10.000000149011612</v>
      </c>
      <c r="M158" s="54"/>
      <c r="N158" s="56">
        <v>0.40000000596046448</v>
      </c>
      <c r="O158" s="56">
        <v>0.20000000298023224</v>
      </c>
      <c r="P158" s="56">
        <v>0</v>
      </c>
      <c r="R158" s="18">
        <v>100.04000091552734</v>
      </c>
      <c r="S158" s="18">
        <v>100.04000091552734</v>
      </c>
      <c r="T158" s="18">
        <v>100.04000091552734</v>
      </c>
      <c r="U158" s="18">
        <v>98.959999084472656</v>
      </c>
      <c r="V158" s="18">
        <v>95</v>
      </c>
      <c r="X158" s="18">
        <v>98.05999755859375</v>
      </c>
      <c r="Y158" s="18">
        <v>100.94000244140625</v>
      </c>
      <c r="Z158" s="18">
        <v>100.94000244140625</v>
      </c>
      <c r="AA158" s="18">
        <v>100.94000244140625</v>
      </c>
      <c r="AB158" s="18">
        <v>100.94000244140625</v>
      </c>
      <c r="AC158" s="18">
        <v>102.01999664306641</v>
      </c>
      <c r="AE158" s="18">
        <v>100.94000244140625</v>
      </c>
      <c r="AF158" s="18">
        <v>98.959999084472656</v>
      </c>
      <c r="AH158" s="18">
        <v>102.91999816894531</v>
      </c>
      <c r="AI158" s="18">
        <v>102.91999816894531</v>
      </c>
      <c r="AL158" s="18">
        <v>102.01999664306641</v>
      </c>
      <c r="AM158" s="18">
        <v>98.959999084472656</v>
      </c>
      <c r="AN158" s="18">
        <v>96.980003356933594</v>
      </c>
      <c r="AO158" s="18">
        <v>96.080001831054688</v>
      </c>
      <c r="AP158" s="18">
        <v>91.040000915527344</v>
      </c>
      <c r="AQ158" s="18">
        <v>98.05999755859375</v>
      </c>
      <c r="AR158" s="18">
        <v>104</v>
      </c>
      <c r="AS158" s="18">
        <v>84.019996643066406</v>
      </c>
      <c r="AU158" s="18">
        <v>98.05999755859375</v>
      </c>
      <c r="AV158" s="18">
        <v>98.05999755859375</v>
      </c>
    </row>
    <row r="159" spans="2:48" x14ac:dyDescent="0.25">
      <c r="B159" t="s">
        <v>843</v>
      </c>
      <c r="C159" s="51" t="s">
        <v>685</v>
      </c>
      <c r="D159" s="2" t="s">
        <v>709</v>
      </c>
      <c r="E159" s="38">
        <v>26.180000305175781</v>
      </c>
      <c r="F159" s="38">
        <v>-97.970001220703125</v>
      </c>
      <c r="G159" s="60">
        <v>25</v>
      </c>
      <c r="H159" s="18">
        <v>100.19120025634766</v>
      </c>
      <c r="I159" s="18">
        <v>96.204322814941406</v>
      </c>
      <c r="J159" s="3">
        <v>3.986875057220459</v>
      </c>
      <c r="K159" s="67">
        <v>0.81223601102828979</v>
      </c>
      <c r="L159" s="3">
        <v>10.000000149011612</v>
      </c>
      <c r="M159" s="54"/>
      <c r="N159" s="56">
        <v>0.40000000596046448</v>
      </c>
      <c r="O159" s="56">
        <v>0.31999999284744263</v>
      </c>
      <c r="P159" s="56">
        <v>0</v>
      </c>
      <c r="S159" s="18">
        <v>96.980003356933594</v>
      </c>
      <c r="T159" s="18">
        <v>96.980003356933594</v>
      </c>
      <c r="V159" s="18">
        <v>98.959999084472656</v>
      </c>
      <c r="W159" s="18">
        <v>100.94000244140625</v>
      </c>
      <c r="X159" s="18">
        <v>98.959999084472656</v>
      </c>
      <c r="Y159" s="18">
        <v>100.04000091552734</v>
      </c>
      <c r="Z159" s="18">
        <v>100.04000091552734</v>
      </c>
      <c r="AA159" s="18">
        <v>98.05999755859375</v>
      </c>
      <c r="AC159" s="18">
        <v>100.94000244140625</v>
      </c>
      <c r="AD159" s="18">
        <v>102.91999816894531</v>
      </c>
      <c r="AE159" s="18">
        <v>102.01999664306641</v>
      </c>
      <c r="AF159" s="18">
        <v>102.01999664306641</v>
      </c>
      <c r="AG159" s="18">
        <v>102.01999664306641</v>
      </c>
      <c r="AH159" s="18">
        <v>102.91999816894531</v>
      </c>
      <c r="AJ159" s="18">
        <v>100.04000091552734</v>
      </c>
      <c r="AK159" s="18">
        <v>100.04000091552734</v>
      </c>
      <c r="AL159" s="18">
        <v>98.959999084472656</v>
      </c>
      <c r="AM159" s="18">
        <v>98.959999084472656</v>
      </c>
      <c r="AN159" s="18">
        <v>98.959999084472656</v>
      </c>
      <c r="AO159" s="18">
        <v>100.04000091552734</v>
      </c>
      <c r="AQ159" s="18">
        <v>100.94000244140625</v>
      </c>
      <c r="AR159" s="18">
        <v>100.04000091552734</v>
      </c>
      <c r="AS159" s="18">
        <v>100.04000091552734</v>
      </c>
      <c r="AT159" s="18">
        <v>102.01999664306641</v>
      </c>
      <c r="AU159" s="18">
        <v>100.94000244140625</v>
      </c>
    </row>
    <row r="160" spans="2:48" x14ac:dyDescent="0.25">
      <c r="B160" t="s">
        <v>953</v>
      </c>
      <c r="C160" s="51" t="s">
        <v>899</v>
      </c>
      <c r="D160" s="2" t="s">
        <v>717</v>
      </c>
      <c r="E160" s="38">
        <v>38.150001525878906</v>
      </c>
      <c r="F160" s="38">
        <v>-107.76000213623047</v>
      </c>
      <c r="G160" s="60">
        <v>21</v>
      </c>
      <c r="H160" s="18">
        <v>86.908561706542969</v>
      </c>
      <c r="I160" s="18">
        <v>80.932090759277344</v>
      </c>
      <c r="J160" s="3">
        <v>5.9764695167541504</v>
      </c>
      <c r="K160" s="67">
        <v>0.80950021743774414</v>
      </c>
      <c r="L160" s="3">
        <v>10.000000029802322</v>
      </c>
      <c r="M160" s="54"/>
      <c r="N160" s="56">
        <v>0.4761904776096344</v>
      </c>
      <c r="O160" s="56">
        <v>0.2380952388048172</v>
      </c>
      <c r="P160" s="56">
        <v>4.76190485060215E-2</v>
      </c>
      <c r="S160" s="18">
        <v>78.080001831054688</v>
      </c>
      <c r="T160" s="18">
        <v>87.980003356933594</v>
      </c>
      <c r="U160" s="18">
        <v>87.080001831054688</v>
      </c>
      <c r="V160" s="18">
        <v>87.980003356933594</v>
      </c>
      <c r="W160" s="18">
        <v>89.05999755859375</v>
      </c>
      <c r="Z160" s="18">
        <v>84.019996643066406</v>
      </c>
      <c r="AA160" s="18">
        <v>82.94000244140625</v>
      </c>
      <c r="AB160" s="18">
        <v>84.919998168945313</v>
      </c>
      <c r="AC160" s="18">
        <v>78.980003356933594</v>
      </c>
      <c r="AD160" s="18">
        <v>86</v>
      </c>
      <c r="AE160" s="18">
        <v>87.080001831054688</v>
      </c>
      <c r="AF160" s="18">
        <v>89.959999084472656</v>
      </c>
      <c r="AG160" s="18">
        <v>89.959999084472656</v>
      </c>
      <c r="AH160" s="18">
        <v>89.05999755859375</v>
      </c>
      <c r="AI160" s="18">
        <v>87.980003356933594</v>
      </c>
      <c r="AJ160" s="18">
        <v>89.959999084472656</v>
      </c>
      <c r="AK160" s="18">
        <v>91.040000915527344</v>
      </c>
      <c r="AN160" s="18">
        <v>86</v>
      </c>
      <c r="AO160" s="18">
        <v>87.080001831054688</v>
      </c>
      <c r="AP160" s="18">
        <v>87.980003356933594</v>
      </c>
      <c r="AQ160" s="18">
        <v>91.94000244140625</v>
      </c>
    </row>
    <row r="161" spans="2:48" x14ac:dyDescent="0.25">
      <c r="B161" t="s">
        <v>851</v>
      </c>
      <c r="C161" s="51" t="s">
        <v>693</v>
      </c>
      <c r="D161" s="2" t="s">
        <v>709</v>
      </c>
      <c r="E161" s="38">
        <v>33.720001220703125</v>
      </c>
      <c r="F161" s="38">
        <v>-102.76000213623047</v>
      </c>
      <c r="G161" s="60">
        <v>31</v>
      </c>
      <c r="H161" s="18">
        <v>96.521286010742188</v>
      </c>
      <c r="I161" s="18">
        <v>89.913932800292969</v>
      </c>
      <c r="J161" s="3">
        <v>6.6073508262634277</v>
      </c>
      <c r="K161" s="67">
        <v>0.79088598489761353</v>
      </c>
      <c r="L161" s="3">
        <v>9.9999997019767761</v>
      </c>
      <c r="M161" s="54"/>
      <c r="N161" s="56">
        <v>0.32258063554763794</v>
      </c>
      <c r="O161" s="56">
        <v>0.16129031777381897</v>
      </c>
      <c r="P161" s="56">
        <v>9.6774190664291382E-2</v>
      </c>
      <c r="R161" s="18">
        <v>96.980003356933594</v>
      </c>
      <c r="S161" s="18">
        <v>96.080001831054688</v>
      </c>
      <c r="T161" s="18">
        <v>98.959999084472656</v>
      </c>
      <c r="U161" s="18">
        <v>98.959999084472656</v>
      </c>
      <c r="V161" s="18">
        <v>91.94000244140625</v>
      </c>
      <c r="W161" s="18">
        <v>93.019996643066406</v>
      </c>
      <c r="X161" s="18">
        <v>95</v>
      </c>
      <c r="Y161" s="18">
        <v>98.05999755859375</v>
      </c>
      <c r="Z161" s="18">
        <v>96.080001831054688</v>
      </c>
      <c r="AA161" s="18">
        <v>96.080001831054688</v>
      </c>
      <c r="AB161" s="18">
        <v>96.980003356933594</v>
      </c>
      <c r="AC161" s="18">
        <v>96.980003356933594</v>
      </c>
      <c r="AD161" s="18">
        <v>95</v>
      </c>
      <c r="AE161" s="18">
        <v>95</v>
      </c>
      <c r="AF161" s="18">
        <v>95</v>
      </c>
      <c r="AG161" s="18">
        <v>96.080001831054688</v>
      </c>
      <c r="AH161" s="18">
        <v>98.959999084472656</v>
      </c>
      <c r="AI161" s="18">
        <v>102.01999664306641</v>
      </c>
      <c r="AJ161" s="18">
        <v>102.91999816894531</v>
      </c>
      <c r="AK161" s="18">
        <v>98.05999755859375</v>
      </c>
      <c r="AL161" s="18">
        <v>96.980003356933594</v>
      </c>
      <c r="AM161" s="18">
        <v>95</v>
      </c>
      <c r="AN161" s="18">
        <v>91.94000244140625</v>
      </c>
      <c r="AO161" s="18">
        <v>93.919998168945313</v>
      </c>
      <c r="AP161" s="18">
        <v>96.080001831054688</v>
      </c>
      <c r="AQ161" s="18">
        <v>105.08000183105469</v>
      </c>
      <c r="AR161" s="18">
        <v>107.95999908447266</v>
      </c>
      <c r="AS161" s="18">
        <v>82.040000915527344</v>
      </c>
      <c r="AT161" s="18">
        <v>87.980003356933594</v>
      </c>
      <c r="AU161" s="18">
        <v>98.959999084472656</v>
      </c>
      <c r="AV161" s="18">
        <v>98.05999755859375</v>
      </c>
    </row>
    <row r="162" spans="2:48" x14ac:dyDescent="0.25">
      <c r="B162" t="s">
        <v>840</v>
      </c>
      <c r="C162" s="51" t="s">
        <v>682</v>
      </c>
      <c r="D162" s="2" t="s">
        <v>711</v>
      </c>
      <c r="E162" s="38">
        <v>32.330001831054688</v>
      </c>
      <c r="F162" s="38">
        <v>-104.26000213623047</v>
      </c>
      <c r="G162" s="60">
        <v>31</v>
      </c>
      <c r="H162" s="18">
        <v>99.796127319335938</v>
      </c>
      <c r="I162" s="18">
        <v>93.487327575683594</v>
      </c>
      <c r="J162" s="3">
        <v>6.3087983131408691</v>
      </c>
      <c r="K162" s="67">
        <v>0.78367960453033447</v>
      </c>
      <c r="L162" s="3">
        <v>9.9999997019767761</v>
      </c>
      <c r="M162" s="54"/>
      <c r="N162" s="56">
        <v>0.32258063554763794</v>
      </c>
      <c r="O162" s="56">
        <v>0.16129031777381897</v>
      </c>
      <c r="P162" s="56">
        <v>6.4516127109527588E-2</v>
      </c>
      <c r="R162" s="18">
        <v>98.959999084472656</v>
      </c>
      <c r="S162" s="18">
        <v>100.94000244140625</v>
      </c>
      <c r="T162" s="18">
        <v>100.94000244140625</v>
      </c>
      <c r="U162" s="18">
        <v>96.980003356933594</v>
      </c>
      <c r="V162" s="18">
        <v>98.959999084472656</v>
      </c>
      <c r="W162" s="18">
        <v>100.04000091552734</v>
      </c>
      <c r="X162" s="18">
        <v>100.94000244140625</v>
      </c>
      <c r="Y162" s="18">
        <v>102.01999664306641</v>
      </c>
      <c r="Z162" s="18">
        <v>100.94000244140625</v>
      </c>
      <c r="AA162" s="18">
        <v>100.04000091552734</v>
      </c>
      <c r="AB162" s="18">
        <v>98.959999084472656</v>
      </c>
      <c r="AC162" s="18">
        <v>102.91999816894531</v>
      </c>
      <c r="AD162" s="18">
        <v>102.01999664306641</v>
      </c>
      <c r="AE162" s="18">
        <v>95</v>
      </c>
      <c r="AF162" s="18">
        <v>98.05999755859375</v>
      </c>
      <c r="AG162" s="18">
        <v>102.01999664306641</v>
      </c>
      <c r="AH162" s="18">
        <v>105.08000183105469</v>
      </c>
      <c r="AI162" s="18">
        <v>104</v>
      </c>
      <c r="AJ162" s="18">
        <v>102.91999816894531</v>
      </c>
      <c r="AK162" s="18">
        <v>100.04000091552734</v>
      </c>
      <c r="AL162" s="18">
        <v>96.980003356933594</v>
      </c>
      <c r="AM162" s="18">
        <v>96.080001831054688</v>
      </c>
      <c r="AN162" s="18">
        <v>95</v>
      </c>
      <c r="AO162" s="18">
        <v>100.04000091552734</v>
      </c>
      <c r="AP162" s="18">
        <v>107.95999908447266</v>
      </c>
      <c r="AQ162" s="18">
        <v>109.94000244140625</v>
      </c>
      <c r="AR162" s="18">
        <v>89.959999084472656</v>
      </c>
      <c r="AS162" s="18">
        <v>91.94000244140625</v>
      </c>
      <c r="AT162" s="18">
        <v>100.04000091552734</v>
      </c>
      <c r="AU162" s="18">
        <v>96.980003356933594</v>
      </c>
      <c r="AV162" s="18">
        <v>96.980003356933594</v>
      </c>
    </row>
    <row r="163" spans="2:48" x14ac:dyDescent="0.25">
      <c r="B163" t="s">
        <v>849</v>
      </c>
      <c r="C163" s="51" t="s">
        <v>691</v>
      </c>
      <c r="D163" s="2" t="s">
        <v>709</v>
      </c>
      <c r="E163" s="38">
        <v>32.770000457763672</v>
      </c>
      <c r="F163" s="38">
        <v>-101.44999694824219</v>
      </c>
      <c r="G163" s="60">
        <v>31</v>
      </c>
      <c r="H163" s="18">
        <v>99.5</v>
      </c>
      <c r="I163" s="18">
        <v>93.199424743652344</v>
      </c>
      <c r="J163" s="3">
        <v>6.3005766868591309</v>
      </c>
      <c r="K163" s="67">
        <v>0.7764352560043335</v>
      </c>
      <c r="L163" s="3">
        <v>9.9999997019767761</v>
      </c>
      <c r="M163" s="54"/>
      <c r="N163" s="56">
        <v>0.32258063554763794</v>
      </c>
      <c r="O163" s="56">
        <v>0.25806450843811035</v>
      </c>
      <c r="P163" s="56">
        <v>6.4516127109527588E-2</v>
      </c>
      <c r="R163" s="18">
        <v>100.04000091552734</v>
      </c>
      <c r="S163" s="18">
        <v>100.94000244140625</v>
      </c>
      <c r="T163" s="18">
        <v>100.94000244140625</v>
      </c>
      <c r="U163" s="18">
        <v>93.919998168945313</v>
      </c>
      <c r="V163" s="18">
        <v>96.980003356933594</v>
      </c>
      <c r="W163" s="18">
        <v>100.04000091552734</v>
      </c>
      <c r="X163" s="18">
        <v>102.91999816894531</v>
      </c>
      <c r="Y163" s="18">
        <v>100.94000244140625</v>
      </c>
      <c r="Z163" s="18">
        <v>100.94000244140625</v>
      </c>
      <c r="AA163" s="18">
        <v>102.01999664306641</v>
      </c>
      <c r="AB163" s="18">
        <v>100.94000244140625</v>
      </c>
      <c r="AC163" s="18">
        <v>105.08000183105469</v>
      </c>
      <c r="AD163" s="18">
        <v>102.01999664306641</v>
      </c>
      <c r="AE163" s="18">
        <v>96.080001831054688</v>
      </c>
      <c r="AF163" s="18">
        <v>96.980003356933594</v>
      </c>
      <c r="AG163" s="18">
        <v>102.91999816894531</v>
      </c>
      <c r="AH163" s="18">
        <v>104</v>
      </c>
      <c r="AI163" s="18">
        <v>105.08000183105469</v>
      </c>
      <c r="AJ163" s="18">
        <v>102.91999816894531</v>
      </c>
      <c r="AK163" s="18">
        <v>98.959999084472656</v>
      </c>
      <c r="AL163" s="18">
        <v>96.980003356933594</v>
      </c>
      <c r="AM163" s="18">
        <v>96.980003356933594</v>
      </c>
      <c r="AN163" s="18">
        <v>91.040000915527344</v>
      </c>
      <c r="AO163" s="18">
        <v>93.019996643066406</v>
      </c>
      <c r="AP163" s="18">
        <v>107.95999908447266</v>
      </c>
      <c r="AQ163" s="18">
        <v>111.91999816894531</v>
      </c>
      <c r="AR163" s="18">
        <v>93.919998168945313</v>
      </c>
      <c r="AS163" s="18">
        <v>86</v>
      </c>
      <c r="AT163" s="18">
        <v>98.05999755859375</v>
      </c>
      <c r="AU163" s="18">
        <v>96.980003356933594</v>
      </c>
      <c r="AV163" s="18">
        <v>96.980003356933594</v>
      </c>
    </row>
    <row r="164" spans="2:48" x14ac:dyDescent="0.25">
      <c r="B164" t="s">
        <v>850</v>
      </c>
      <c r="C164" s="51" t="s">
        <v>692</v>
      </c>
      <c r="D164" s="2" t="s">
        <v>709</v>
      </c>
      <c r="E164" s="38">
        <v>34.029998779296875</v>
      </c>
      <c r="F164" s="38">
        <v>-100.80999755859375</v>
      </c>
      <c r="G164" s="60">
        <v>31</v>
      </c>
      <c r="H164" s="18">
        <v>99.215492248535156</v>
      </c>
      <c r="I164" s="18">
        <v>93.09283447265625</v>
      </c>
      <c r="J164" s="3">
        <v>6.1226530075073242</v>
      </c>
      <c r="K164" s="67">
        <v>0.74616032838821411</v>
      </c>
      <c r="L164" s="3">
        <v>9.9999997019767761</v>
      </c>
      <c r="M164" s="54"/>
      <c r="N164" s="56">
        <v>0.32258063554763794</v>
      </c>
      <c r="O164" s="56">
        <v>0.22580644488334656</v>
      </c>
      <c r="P164" s="56">
        <v>6.4516127109527588E-2</v>
      </c>
      <c r="R164" s="18">
        <v>100.04000091552734</v>
      </c>
      <c r="S164" s="18">
        <v>100.94000244140625</v>
      </c>
      <c r="T164" s="18">
        <v>102.01999664306641</v>
      </c>
      <c r="U164" s="18">
        <v>96.980003356933594</v>
      </c>
      <c r="V164" s="18">
        <v>93.019996643066406</v>
      </c>
      <c r="W164" s="18">
        <v>96.980003356933594</v>
      </c>
      <c r="X164" s="18">
        <v>100.94000244140625</v>
      </c>
      <c r="Y164" s="18">
        <v>102.91999816894531</v>
      </c>
      <c r="Z164" s="18">
        <v>98.959999084472656</v>
      </c>
      <c r="AA164" s="18">
        <v>100.94000244140625</v>
      </c>
      <c r="AB164" s="18">
        <v>100.94000244140625</v>
      </c>
      <c r="AC164" s="18">
        <v>102.01999664306641</v>
      </c>
      <c r="AD164" s="18">
        <v>105.98000335693359</v>
      </c>
      <c r="AE164" s="18">
        <v>93.919998168945313</v>
      </c>
      <c r="AF164" s="18">
        <v>95</v>
      </c>
      <c r="AG164" s="18">
        <v>100.94000244140625</v>
      </c>
      <c r="AH164" s="18">
        <v>104</v>
      </c>
      <c r="AI164" s="18">
        <v>105.98000335693359</v>
      </c>
      <c r="AJ164" s="18">
        <v>107.05999755859375</v>
      </c>
      <c r="AK164" s="18">
        <v>104</v>
      </c>
      <c r="AL164" s="18">
        <v>102.01999664306641</v>
      </c>
      <c r="AM164" s="18">
        <v>100.04000091552734</v>
      </c>
      <c r="AN164" s="18">
        <v>93.019996643066406</v>
      </c>
      <c r="AO164" s="18">
        <v>96.080001831054688</v>
      </c>
      <c r="AP164" s="18">
        <v>93.019996643066406</v>
      </c>
      <c r="AQ164" s="18">
        <v>102.91999816894531</v>
      </c>
      <c r="AR164" s="18">
        <v>111.01999664306641</v>
      </c>
      <c r="AS164" s="18">
        <v>82.94000244140625</v>
      </c>
      <c r="AT164" s="18">
        <v>87.080001831054688</v>
      </c>
      <c r="AU164" s="18">
        <v>100.04000091552734</v>
      </c>
      <c r="AV164" s="18">
        <v>93.919998168945313</v>
      </c>
    </row>
    <row r="165" spans="2:48" x14ac:dyDescent="0.25">
      <c r="B165" t="s">
        <v>829</v>
      </c>
      <c r="C165" s="51" t="s">
        <v>671</v>
      </c>
      <c r="D165" s="2" t="s">
        <v>714</v>
      </c>
      <c r="E165" s="38">
        <v>37.720001220703125</v>
      </c>
      <c r="F165" s="38">
        <v>-122.22000122070313</v>
      </c>
      <c r="G165" s="60">
        <v>31</v>
      </c>
      <c r="H165" s="18">
        <v>77.818702697753906</v>
      </c>
      <c r="I165" s="18">
        <v>71.700119018554688</v>
      </c>
      <c r="J165" s="3">
        <v>6.1185894012451172</v>
      </c>
      <c r="K165" s="67">
        <v>0.79419875144958496</v>
      </c>
      <c r="L165" s="3">
        <v>9.9999997019767761</v>
      </c>
      <c r="M165" s="54"/>
      <c r="N165" s="56">
        <v>0.32258063554763794</v>
      </c>
      <c r="O165" s="56">
        <v>0.16129031777381897</v>
      </c>
      <c r="P165" s="56">
        <v>6.4516127109527588E-2</v>
      </c>
      <c r="R165" s="18">
        <v>69.080001831054688</v>
      </c>
      <c r="S165" s="18">
        <v>71.959999084472656</v>
      </c>
      <c r="T165" s="18">
        <v>75.019996643066406</v>
      </c>
      <c r="U165" s="18">
        <v>73.94000244140625</v>
      </c>
      <c r="V165" s="18">
        <v>75.919998168945313</v>
      </c>
      <c r="W165" s="18">
        <v>77</v>
      </c>
      <c r="X165" s="18">
        <v>71.05999755859375</v>
      </c>
      <c r="Y165" s="18">
        <v>71.959999084472656</v>
      </c>
      <c r="Z165" s="18">
        <v>77</v>
      </c>
      <c r="AA165" s="18">
        <v>75.019996643066406</v>
      </c>
      <c r="AB165" s="18">
        <v>82.040000915527344</v>
      </c>
      <c r="AC165" s="18">
        <v>84.919998168945313</v>
      </c>
      <c r="AD165" s="18">
        <v>84.919998168945313</v>
      </c>
      <c r="AE165" s="18">
        <v>93.919998168945313</v>
      </c>
      <c r="AF165" s="18">
        <v>93.919998168945313</v>
      </c>
      <c r="AG165" s="18">
        <v>80.959999084472656</v>
      </c>
      <c r="AH165" s="18">
        <v>75.919998168945313</v>
      </c>
      <c r="AI165" s="18">
        <v>75.919998168945313</v>
      </c>
      <c r="AJ165" s="18">
        <v>71.959999084472656</v>
      </c>
      <c r="AK165" s="18">
        <v>71.959999084472656</v>
      </c>
      <c r="AL165" s="18">
        <v>78.980003356933594</v>
      </c>
      <c r="AM165" s="18">
        <v>80.959999084472656</v>
      </c>
      <c r="AN165" s="18">
        <v>78.980003356933594</v>
      </c>
      <c r="AO165" s="18">
        <v>73.040000915527344</v>
      </c>
      <c r="AP165" s="18">
        <v>77</v>
      </c>
      <c r="AQ165" s="18">
        <v>80.959999084472656</v>
      </c>
      <c r="AR165" s="18">
        <v>77</v>
      </c>
      <c r="AS165" s="18">
        <v>73.040000915527344</v>
      </c>
      <c r="AT165" s="18">
        <v>78.080001831054688</v>
      </c>
      <c r="AU165" s="18">
        <v>75.019996643066406</v>
      </c>
      <c r="AV165" s="18">
        <v>84.919998168945313</v>
      </c>
    </row>
    <row r="166" spans="2:48" x14ac:dyDescent="0.25">
      <c r="B166" t="s">
        <v>832</v>
      </c>
      <c r="C166" s="51" t="s">
        <v>674</v>
      </c>
      <c r="D166" s="2" t="s">
        <v>717</v>
      </c>
      <c r="E166" s="38">
        <v>37.259998321533203</v>
      </c>
      <c r="F166" s="38">
        <v>-104.33999633789063</v>
      </c>
      <c r="G166" s="60">
        <v>31</v>
      </c>
      <c r="H166" s="18">
        <v>92.514839172363281</v>
      </c>
      <c r="I166" s="18">
        <v>86.499382019042969</v>
      </c>
      <c r="J166" s="3">
        <v>6.0154519081115723</v>
      </c>
      <c r="K166" s="67">
        <v>0.76255011558532715</v>
      </c>
      <c r="L166" s="3">
        <v>9.9999997019767761</v>
      </c>
      <c r="M166" s="54"/>
      <c r="N166" s="56">
        <v>0.32258063554763794</v>
      </c>
      <c r="O166" s="56">
        <v>0.29032257199287415</v>
      </c>
      <c r="P166" s="56">
        <v>0.12903225421905518</v>
      </c>
      <c r="R166" s="18">
        <v>91.040000915527344</v>
      </c>
      <c r="S166" s="18">
        <v>87.980003356933594</v>
      </c>
      <c r="T166" s="18">
        <v>93.019996643066406</v>
      </c>
      <c r="U166" s="18">
        <v>93.019996643066406</v>
      </c>
      <c r="V166" s="18">
        <v>91.94000244140625</v>
      </c>
      <c r="W166" s="18">
        <v>91.94000244140625</v>
      </c>
      <c r="X166" s="18">
        <v>95</v>
      </c>
      <c r="Y166" s="18">
        <v>89.05999755859375</v>
      </c>
      <c r="Z166" s="18">
        <v>87.980003356933594</v>
      </c>
      <c r="AA166" s="18">
        <v>89.959999084472656</v>
      </c>
      <c r="AB166" s="18">
        <v>93.919998168945313</v>
      </c>
      <c r="AC166" s="18">
        <v>89.959999084472656</v>
      </c>
      <c r="AD166" s="18">
        <v>93.919998168945313</v>
      </c>
      <c r="AE166" s="18">
        <v>89.05999755859375</v>
      </c>
      <c r="AF166" s="18">
        <v>96.080001831054688</v>
      </c>
      <c r="AG166" s="18">
        <v>96.980003356933594</v>
      </c>
      <c r="AH166" s="18">
        <v>96.980003356933594</v>
      </c>
      <c r="AI166" s="18">
        <v>96.080001831054688</v>
      </c>
      <c r="AJ166" s="18">
        <v>98.959999084472656</v>
      </c>
      <c r="AK166" s="18">
        <v>100.94000244140625</v>
      </c>
      <c r="AL166" s="18">
        <v>80.05999755859375</v>
      </c>
      <c r="AM166" s="18">
        <v>91.040000915527344</v>
      </c>
      <c r="AN166" s="18">
        <v>93.019996643066406</v>
      </c>
      <c r="AO166" s="18">
        <v>96.080001831054688</v>
      </c>
      <c r="AP166" s="18">
        <v>98.959999084472656</v>
      </c>
      <c r="AQ166" s="18">
        <v>89.05999755859375</v>
      </c>
      <c r="AR166" s="18">
        <v>87.980003356933594</v>
      </c>
      <c r="AS166" s="18">
        <v>93.019996643066406</v>
      </c>
      <c r="AT166" s="18">
        <v>96.980003356933594</v>
      </c>
      <c r="AU166" s="18">
        <v>87.980003356933594</v>
      </c>
      <c r="AV166" s="18">
        <v>89.959999084472656</v>
      </c>
    </row>
    <row r="167" spans="2:48" x14ac:dyDescent="0.25">
      <c r="B167" t="s">
        <v>852</v>
      </c>
      <c r="C167" s="51" t="s">
        <v>694</v>
      </c>
      <c r="D167" s="2" t="s">
        <v>709</v>
      </c>
      <c r="E167" s="38">
        <v>31.040000915527344</v>
      </c>
      <c r="F167" s="38">
        <v>-104.83999633789063</v>
      </c>
      <c r="G167" s="60">
        <v>31</v>
      </c>
      <c r="H167" s="18">
        <v>97.322578430175781</v>
      </c>
      <c r="I167" s="18">
        <v>91.420440673828125</v>
      </c>
      <c r="J167" s="3">
        <v>5.9021391868591309</v>
      </c>
      <c r="K167" s="67">
        <v>0.78991955518722534</v>
      </c>
      <c r="L167" s="3">
        <v>9.9999997019767761</v>
      </c>
      <c r="M167" s="54"/>
      <c r="N167" s="56">
        <v>0.32258063554763794</v>
      </c>
      <c r="O167" s="56">
        <v>0.12903225421905518</v>
      </c>
      <c r="P167" s="56">
        <v>0</v>
      </c>
      <c r="R167" s="18">
        <v>96.980003356933594</v>
      </c>
      <c r="S167" s="18">
        <v>98.959999084472656</v>
      </c>
      <c r="T167" s="18">
        <v>100.94000244140625</v>
      </c>
      <c r="U167" s="18">
        <v>102.01999664306641</v>
      </c>
      <c r="V167" s="18">
        <v>95</v>
      </c>
      <c r="W167" s="18">
        <v>98.959999084472656</v>
      </c>
      <c r="X167" s="18">
        <v>98.959999084472656</v>
      </c>
      <c r="Y167" s="18">
        <v>98.959999084472656</v>
      </c>
      <c r="Z167" s="18">
        <v>100.04000091552734</v>
      </c>
      <c r="AA167" s="18">
        <v>100.04000091552734</v>
      </c>
      <c r="AB167" s="18">
        <v>98.05999755859375</v>
      </c>
      <c r="AC167" s="18">
        <v>98.05999755859375</v>
      </c>
      <c r="AD167" s="18">
        <v>98.959999084472656</v>
      </c>
      <c r="AE167" s="18">
        <v>100.04000091552734</v>
      </c>
      <c r="AF167" s="18">
        <v>91.040000915527344</v>
      </c>
      <c r="AG167" s="18">
        <v>93.919998168945313</v>
      </c>
      <c r="AH167" s="18">
        <v>96.980003356933594</v>
      </c>
      <c r="AI167" s="18">
        <v>100.04000091552734</v>
      </c>
      <c r="AJ167" s="18">
        <v>98.05999755859375</v>
      </c>
      <c r="AK167" s="18">
        <v>100.94000244140625</v>
      </c>
      <c r="AL167" s="18">
        <v>100.04000091552734</v>
      </c>
      <c r="AM167" s="18">
        <v>96.080001831054688</v>
      </c>
      <c r="AN167" s="18">
        <v>93.019996643066406</v>
      </c>
      <c r="AO167" s="18">
        <v>93.019996643066406</v>
      </c>
      <c r="AP167" s="18">
        <v>93.019996643066406</v>
      </c>
      <c r="AQ167" s="18">
        <v>100.94000244140625</v>
      </c>
      <c r="AR167" s="18">
        <v>104</v>
      </c>
      <c r="AS167" s="18">
        <v>91.94000244140625</v>
      </c>
      <c r="AT167" s="18">
        <v>93.019996643066406</v>
      </c>
      <c r="AU167" s="18">
        <v>95</v>
      </c>
      <c r="AV167" s="18">
        <v>89.959999084472656</v>
      </c>
    </row>
    <row r="168" spans="2:48" x14ac:dyDescent="0.25">
      <c r="B168" t="s">
        <v>848</v>
      </c>
      <c r="C168" s="51" t="s">
        <v>690</v>
      </c>
      <c r="D168" s="2" t="s">
        <v>709</v>
      </c>
      <c r="E168" s="38">
        <v>33.990001678466797</v>
      </c>
      <c r="F168" s="38">
        <v>-101.33000183105469</v>
      </c>
      <c r="G168" s="60">
        <v>31</v>
      </c>
      <c r="H168" s="18">
        <v>95.569023132324219</v>
      </c>
      <c r="I168" s="18">
        <v>90.300956726074219</v>
      </c>
      <c r="J168" s="3">
        <v>5.26806640625</v>
      </c>
      <c r="K168" s="67">
        <v>0.73169785737991333</v>
      </c>
      <c r="L168" s="3">
        <v>9.9999997019767761</v>
      </c>
      <c r="M168" s="54"/>
      <c r="N168" s="56">
        <v>0.32258063554763794</v>
      </c>
      <c r="O168" s="56">
        <v>0.19354838132858276</v>
      </c>
      <c r="P168" s="56">
        <v>3.2258063554763794E-2</v>
      </c>
      <c r="R168" s="18">
        <v>98.959999084472656</v>
      </c>
      <c r="S168" s="18">
        <v>96.980003356933594</v>
      </c>
      <c r="T168" s="18">
        <v>100.04000091552734</v>
      </c>
      <c r="U168" s="18">
        <v>95</v>
      </c>
      <c r="V168" s="18">
        <v>91.040000915527344</v>
      </c>
      <c r="W168" s="18">
        <v>93.919998168945313</v>
      </c>
      <c r="X168" s="18">
        <v>95</v>
      </c>
      <c r="Y168" s="18">
        <v>98.959999084472656</v>
      </c>
      <c r="Z168" s="18">
        <v>96.980003356933594</v>
      </c>
      <c r="AA168" s="18">
        <v>96.980003356933594</v>
      </c>
      <c r="AB168" s="18">
        <v>98.05999755859375</v>
      </c>
      <c r="AC168" s="18">
        <v>98.959999084472656</v>
      </c>
      <c r="AD168" s="18">
        <v>100.04000091552734</v>
      </c>
      <c r="AE168" s="18">
        <v>91.040000915527344</v>
      </c>
      <c r="AF168" s="18">
        <v>93.019996643066406</v>
      </c>
      <c r="AG168" s="18">
        <v>96.080001831054688</v>
      </c>
      <c r="AH168" s="18">
        <v>100.04000091552734</v>
      </c>
      <c r="AI168" s="18">
        <v>100.04000091552734</v>
      </c>
      <c r="AJ168" s="18">
        <v>100.94000244140625</v>
      </c>
      <c r="AK168" s="18">
        <v>100.94000244140625</v>
      </c>
      <c r="AL168" s="18">
        <v>96.980003356933594</v>
      </c>
      <c r="AM168" s="18">
        <v>95</v>
      </c>
      <c r="AN168" s="18">
        <v>89.959999084472656</v>
      </c>
      <c r="AO168" s="18">
        <v>91.94000244140625</v>
      </c>
      <c r="AP168" s="18">
        <v>91.94000244140625</v>
      </c>
      <c r="AQ168" s="18">
        <v>98.959999084472656</v>
      </c>
      <c r="AR168" s="18">
        <v>105.98000335693359</v>
      </c>
      <c r="AS168" s="18">
        <v>80.959999084472656</v>
      </c>
      <c r="AT168" s="18">
        <v>80.959999084472656</v>
      </c>
      <c r="AU168" s="18">
        <v>93.919998168945313</v>
      </c>
      <c r="AV168" s="18">
        <v>93.019996643066406</v>
      </c>
    </row>
    <row r="169" spans="2:48" x14ac:dyDescent="0.25">
      <c r="B169" t="s">
        <v>954</v>
      </c>
      <c r="C169" s="51" t="s">
        <v>913</v>
      </c>
      <c r="D169" s="2" t="s">
        <v>919</v>
      </c>
      <c r="E169" s="38">
        <v>42.819999694824219</v>
      </c>
      <c r="F169" s="38">
        <v>-110.83999633789063</v>
      </c>
      <c r="G169" s="60">
        <v>31</v>
      </c>
      <c r="H169" s="18">
        <v>77.296134948730469</v>
      </c>
      <c r="I169" s="18">
        <v>72.254066467285156</v>
      </c>
      <c r="J169" s="3">
        <v>5.0420708656311035</v>
      </c>
      <c r="K169" s="67">
        <v>0.70019429922103882</v>
      </c>
      <c r="L169" s="3">
        <v>9.9999997019767761</v>
      </c>
      <c r="M169" s="54"/>
      <c r="N169" s="56">
        <v>0.32258063554763794</v>
      </c>
      <c r="O169" s="56">
        <v>0.29032257199287415</v>
      </c>
      <c r="P169" s="56">
        <v>6.4516127109527588E-2</v>
      </c>
      <c r="R169" s="18">
        <v>80.599998474121094</v>
      </c>
      <c r="S169" s="18">
        <v>84.379997253417969</v>
      </c>
      <c r="T169" s="18">
        <v>85.099998474121094</v>
      </c>
      <c r="U169" s="18">
        <v>81.680000305175781</v>
      </c>
      <c r="V169" s="18">
        <v>83.480003356933594</v>
      </c>
      <c r="W169" s="18">
        <v>83.660003662109375</v>
      </c>
      <c r="X169" s="18">
        <v>73.94000244140625</v>
      </c>
      <c r="Y169" s="18">
        <v>70.160003662109375</v>
      </c>
      <c r="Z169" s="18">
        <v>71.959999084472656</v>
      </c>
      <c r="AA169" s="18">
        <v>74.480003356933594</v>
      </c>
      <c r="AB169" s="18">
        <v>72.5</v>
      </c>
      <c r="AC169" s="18">
        <v>70.519996643066406</v>
      </c>
      <c r="AD169" s="18">
        <v>76.099998474121094</v>
      </c>
      <c r="AE169" s="18">
        <v>78.260002136230469</v>
      </c>
      <c r="AF169" s="18">
        <v>75.379997253417969</v>
      </c>
      <c r="AG169" s="18">
        <v>72.860000610351563</v>
      </c>
      <c r="AH169" s="18">
        <v>70.160003662109375</v>
      </c>
      <c r="AI169" s="18">
        <v>76.639999389648438</v>
      </c>
      <c r="AJ169" s="18">
        <v>82.220001220703125</v>
      </c>
      <c r="AK169" s="18">
        <v>86</v>
      </c>
      <c r="AL169" s="18">
        <v>84.739997863769531</v>
      </c>
      <c r="AM169" s="18">
        <v>74.660003662109375</v>
      </c>
      <c r="AN169" s="18">
        <v>71.239997863769531</v>
      </c>
      <c r="AO169" s="18">
        <v>77.540000915527344</v>
      </c>
      <c r="AP169" s="18">
        <v>75.019996643066406</v>
      </c>
      <c r="AQ169" s="18">
        <v>69.800003051757813</v>
      </c>
      <c r="AR169" s="18">
        <v>76.639999389648438</v>
      </c>
      <c r="AS169" s="18">
        <v>81.860000610351563</v>
      </c>
      <c r="AT169" s="18">
        <v>77.360000610351563</v>
      </c>
      <c r="AU169" s="18">
        <v>76.639999389648438</v>
      </c>
      <c r="AV169" s="18">
        <v>80.599998474121094</v>
      </c>
    </row>
    <row r="170" spans="2:48" x14ac:dyDescent="0.25">
      <c r="B170" t="s">
        <v>955</v>
      </c>
      <c r="C170" s="51" t="s">
        <v>916</v>
      </c>
      <c r="D170" s="2" t="s">
        <v>920</v>
      </c>
      <c r="E170" s="38">
        <v>44.700000762939453</v>
      </c>
      <c r="F170" s="38">
        <v>-63.900001525878906</v>
      </c>
      <c r="G170" s="60">
        <v>31</v>
      </c>
      <c r="H170" s="18">
        <v>78.654830932617188</v>
      </c>
      <c r="I170" s="18">
        <v>73.731620788574219</v>
      </c>
      <c r="J170" s="3">
        <v>4.9232139587402344</v>
      </c>
      <c r="K170" s="67">
        <v>0.74945956468582153</v>
      </c>
      <c r="L170" s="3">
        <v>9.9999997019767761</v>
      </c>
      <c r="M170" s="54"/>
      <c r="N170" s="56">
        <v>0.32258063554763794</v>
      </c>
      <c r="O170" s="56">
        <v>0.16129031777381897</v>
      </c>
      <c r="P170" s="56">
        <v>3.2258063554763794E-2</v>
      </c>
      <c r="R170" s="18">
        <v>80.599998474121094</v>
      </c>
      <c r="S170" s="18">
        <v>80.599998474121094</v>
      </c>
      <c r="T170" s="18">
        <v>87.800003051757813</v>
      </c>
      <c r="U170" s="18">
        <v>82.400001525878906</v>
      </c>
      <c r="V170" s="18">
        <v>82.400001525878906</v>
      </c>
      <c r="W170" s="18">
        <v>80.599998474121094</v>
      </c>
      <c r="X170" s="18">
        <v>77.900001525878906</v>
      </c>
      <c r="Y170" s="18">
        <v>71.599998474121094</v>
      </c>
      <c r="Z170" s="18">
        <v>75.199996948242188</v>
      </c>
      <c r="AA170" s="18">
        <v>75.199996948242188</v>
      </c>
      <c r="AB170" s="18">
        <v>77</v>
      </c>
      <c r="AC170" s="18">
        <v>84.199996948242188</v>
      </c>
      <c r="AD170" s="18">
        <v>75.199996948242188</v>
      </c>
      <c r="AE170" s="18">
        <v>80.599998474121094</v>
      </c>
      <c r="AF170" s="18">
        <v>80.599998474121094</v>
      </c>
      <c r="AG170" s="18">
        <v>78.800003051757813</v>
      </c>
      <c r="AH170" s="18">
        <v>80.599998474121094</v>
      </c>
      <c r="AI170" s="18">
        <v>77</v>
      </c>
      <c r="AJ170" s="18">
        <v>77.900001525878906</v>
      </c>
      <c r="AK170" s="18">
        <v>86</v>
      </c>
      <c r="AL170" s="18">
        <v>82.400001525878906</v>
      </c>
      <c r="AM170" s="18">
        <v>81.5</v>
      </c>
      <c r="AN170" s="18">
        <v>73.400001525878906</v>
      </c>
      <c r="AO170" s="18">
        <v>75.199996948242188</v>
      </c>
      <c r="AP170" s="18">
        <v>77</v>
      </c>
      <c r="AQ170" s="18">
        <v>64.400001525878906</v>
      </c>
      <c r="AR170" s="18">
        <v>71.599998474121094</v>
      </c>
      <c r="AS170" s="18">
        <v>82.400001525878906</v>
      </c>
      <c r="AT170" s="18">
        <v>75.199996948242188</v>
      </c>
      <c r="AU170" s="18">
        <v>82.400001525878906</v>
      </c>
      <c r="AV170" s="18">
        <v>80.599998474121094</v>
      </c>
    </row>
    <row r="171" spans="2:48" x14ac:dyDescent="0.25">
      <c r="B171" t="s">
        <v>831</v>
      </c>
      <c r="C171" s="51" t="s">
        <v>673</v>
      </c>
      <c r="D171" s="2" t="s">
        <v>717</v>
      </c>
      <c r="E171" s="38">
        <v>39.130001068115234</v>
      </c>
      <c r="F171" s="38">
        <v>-108.54000091552734</v>
      </c>
      <c r="G171" s="60">
        <v>31</v>
      </c>
      <c r="H171" s="18">
        <v>95.133552551269531</v>
      </c>
      <c r="I171" s="18">
        <v>90.218482971191406</v>
      </c>
      <c r="J171" s="3">
        <v>4.9150705337524414</v>
      </c>
      <c r="K171" s="67">
        <v>0.73383837938308716</v>
      </c>
      <c r="L171" s="3">
        <v>9.9999997019767761</v>
      </c>
      <c r="M171" s="54"/>
      <c r="N171" s="56">
        <v>0.32258063554763794</v>
      </c>
      <c r="O171" s="56">
        <v>9.6774190664291382E-2</v>
      </c>
      <c r="P171" s="56">
        <v>0</v>
      </c>
      <c r="R171" s="18">
        <v>87.980003356933594</v>
      </c>
      <c r="S171" s="18">
        <v>96.080001831054688</v>
      </c>
      <c r="T171" s="18">
        <v>98.959999084472656</v>
      </c>
      <c r="U171" s="18">
        <v>89.05999755859375</v>
      </c>
      <c r="V171" s="18">
        <v>93.019996643066406</v>
      </c>
      <c r="W171" s="18">
        <v>100.04000091552734</v>
      </c>
      <c r="X171" s="18">
        <v>93.019996643066406</v>
      </c>
      <c r="Y171" s="18">
        <v>93.019996643066406</v>
      </c>
      <c r="Z171" s="18">
        <v>93.919998168945313</v>
      </c>
      <c r="AA171" s="18">
        <v>93.919998168945313</v>
      </c>
      <c r="AB171" s="18">
        <v>89.05999755859375</v>
      </c>
      <c r="AC171" s="18">
        <v>93.919998168945313</v>
      </c>
      <c r="AD171" s="18">
        <v>95</v>
      </c>
      <c r="AE171" s="18">
        <v>96.980003356933594</v>
      </c>
      <c r="AF171" s="18">
        <v>98.05999755859375</v>
      </c>
      <c r="AG171" s="18">
        <v>98.959999084472656</v>
      </c>
      <c r="AH171" s="18">
        <v>96.980003356933594</v>
      </c>
      <c r="AI171" s="18">
        <v>96.980003356933594</v>
      </c>
      <c r="AJ171" s="18">
        <v>96.980003356933594</v>
      </c>
      <c r="AK171" s="18">
        <v>98.05999755859375</v>
      </c>
      <c r="AL171" s="18">
        <v>98.959999084472656</v>
      </c>
      <c r="AM171" s="18">
        <v>93.019996643066406</v>
      </c>
      <c r="AN171" s="18">
        <v>95</v>
      </c>
      <c r="AO171" s="18">
        <v>96.080001831054688</v>
      </c>
      <c r="AP171" s="18">
        <v>98.959999084472656</v>
      </c>
      <c r="AQ171" s="18">
        <v>95</v>
      </c>
      <c r="AR171" s="18">
        <v>91.040000915527344</v>
      </c>
      <c r="AS171" s="18">
        <v>96.080001831054688</v>
      </c>
      <c r="AT171" s="18">
        <v>91.94000244140625</v>
      </c>
      <c r="AU171" s="18">
        <v>95</v>
      </c>
      <c r="AV171" s="18">
        <v>98.05999755859375</v>
      </c>
    </row>
    <row r="172" spans="2:48" x14ac:dyDescent="0.25">
      <c r="B172" t="s">
        <v>956</v>
      </c>
      <c r="C172" s="51" t="s">
        <v>915</v>
      </c>
      <c r="D172" s="2" t="s">
        <v>712</v>
      </c>
      <c r="E172" s="38">
        <v>37.709999084472656</v>
      </c>
      <c r="F172" s="38">
        <v>-112.15000152587891</v>
      </c>
      <c r="G172" s="60">
        <v>31</v>
      </c>
      <c r="H172" s="18">
        <v>82.405792236328125</v>
      </c>
      <c r="I172" s="18">
        <v>77.65557861328125</v>
      </c>
      <c r="J172" s="3">
        <v>4.7502126693725586</v>
      </c>
      <c r="K172" s="67">
        <v>0.71966910362243652</v>
      </c>
      <c r="L172" s="3">
        <v>9.9999997019767761</v>
      </c>
      <c r="M172" s="54"/>
      <c r="N172" s="56">
        <v>0.32258063554763794</v>
      </c>
      <c r="O172" s="56">
        <v>0.25806450843811035</v>
      </c>
      <c r="P172" s="56">
        <v>3.2258063554763794E-2</v>
      </c>
      <c r="R172" s="18">
        <v>78.080001831054688</v>
      </c>
      <c r="S172" s="18">
        <v>82.94000244140625</v>
      </c>
      <c r="T172" s="18">
        <v>80.959999084472656</v>
      </c>
      <c r="U172" s="18">
        <v>80.05999755859375</v>
      </c>
      <c r="V172" s="18">
        <v>84.019996643066406</v>
      </c>
      <c r="W172" s="18">
        <v>82.040000915527344</v>
      </c>
      <c r="X172" s="18">
        <v>73.94000244140625</v>
      </c>
      <c r="Y172" s="18">
        <v>78.980003356933594</v>
      </c>
      <c r="Z172" s="18">
        <v>78.980003356933594</v>
      </c>
      <c r="AA172" s="18">
        <v>77</v>
      </c>
      <c r="AB172" s="18">
        <v>77</v>
      </c>
      <c r="AC172" s="18">
        <v>78.980003356933594</v>
      </c>
      <c r="AD172" s="18">
        <v>82.94000244140625</v>
      </c>
      <c r="AE172" s="18">
        <v>84.919998168945313</v>
      </c>
      <c r="AF172" s="18">
        <v>87.080001831054688</v>
      </c>
      <c r="AG172" s="18">
        <v>84.919998168945313</v>
      </c>
      <c r="AH172" s="18">
        <v>84.019996643066406</v>
      </c>
      <c r="AI172" s="18">
        <v>80.959999084472656</v>
      </c>
      <c r="AJ172" s="18">
        <v>80.05999755859375</v>
      </c>
      <c r="AK172" s="18">
        <v>84.019996643066406</v>
      </c>
      <c r="AL172" s="18">
        <v>86</v>
      </c>
      <c r="AM172" s="18">
        <v>82.040000915527344</v>
      </c>
      <c r="AN172" s="18">
        <v>82.94000244140625</v>
      </c>
      <c r="AO172" s="18">
        <v>84.919998168945313</v>
      </c>
      <c r="AP172" s="18">
        <v>87.080001831054688</v>
      </c>
      <c r="AQ172" s="18">
        <v>84.919998168945313</v>
      </c>
      <c r="AR172" s="18">
        <v>86</v>
      </c>
      <c r="AS172" s="18">
        <v>82.94000244140625</v>
      </c>
      <c r="AT172" s="18">
        <v>82.94000244140625</v>
      </c>
      <c r="AU172" s="18">
        <v>84.919998168945313</v>
      </c>
      <c r="AV172" s="18">
        <v>87.980003356933594</v>
      </c>
    </row>
    <row r="173" spans="2:48" x14ac:dyDescent="0.25">
      <c r="B173" t="s">
        <v>853</v>
      </c>
      <c r="C173" s="51" t="s">
        <v>696</v>
      </c>
      <c r="D173" s="2" t="s">
        <v>709</v>
      </c>
      <c r="E173" s="38">
        <v>34.430000305175781</v>
      </c>
      <c r="F173" s="38">
        <v>-100.27999877929688</v>
      </c>
      <c r="G173" s="60">
        <v>31</v>
      </c>
      <c r="H173" s="18">
        <v>98.367744445800781</v>
      </c>
      <c r="I173" s="18">
        <v>93.767448425292969</v>
      </c>
      <c r="J173" s="3">
        <v>4.6002945899963379</v>
      </c>
      <c r="K173" s="67">
        <v>0.67490744590759277</v>
      </c>
      <c r="L173" s="3">
        <v>9.9999997019767761</v>
      </c>
      <c r="M173" s="54"/>
      <c r="N173" s="56">
        <v>0.32258063554763794</v>
      </c>
      <c r="O173" s="56">
        <v>0.12903225421905518</v>
      </c>
      <c r="P173" s="56">
        <v>0</v>
      </c>
      <c r="R173" s="18">
        <v>104</v>
      </c>
      <c r="S173" s="18">
        <v>104</v>
      </c>
      <c r="T173" s="18">
        <v>96.980003356933594</v>
      </c>
      <c r="U173" s="18">
        <v>95</v>
      </c>
      <c r="V173" s="18">
        <v>98.959999084472656</v>
      </c>
      <c r="W173" s="18">
        <v>102.01999664306641</v>
      </c>
      <c r="X173" s="18">
        <v>105.08000183105469</v>
      </c>
      <c r="Y173" s="18">
        <v>96.080001831054688</v>
      </c>
      <c r="Z173" s="18">
        <v>100.04000091552734</v>
      </c>
      <c r="AA173" s="18">
        <v>104</v>
      </c>
      <c r="AB173" s="18">
        <v>104</v>
      </c>
      <c r="AC173" s="18">
        <v>104</v>
      </c>
      <c r="AD173" s="18">
        <v>93.019996643066406</v>
      </c>
      <c r="AE173" s="18">
        <v>93.919998168945313</v>
      </c>
      <c r="AF173" s="18">
        <v>98.959999084472656</v>
      </c>
      <c r="AG173" s="18">
        <v>105.08000183105469</v>
      </c>
      <c r="AH173" s="18">
        <v>105.98000335693359</v>
      </c>
      <c r="AI173" s="18">
        <v>105.08000183105469</v>
      </c>
      <c r="AJ173" s="18">
        <v>100.94000244140625</v>
      </c>
      <c r="AK173" s="18">
        <v>100.04000091552734</v>
      </c>
      <c r="AL173" s="18">
        <v>98.959999084472656</v>
      </c>
      <c r="AM173" s="18">
        <v>91.040000915527344</v>
      </c>
      <c r="AN173" s="18">
        <v>96.080001831054688</v>
      </c>
      <c r="AO173" s="18">
        <v>89.959999084472656</v>
      </c>
      <c r="AP173" s="18">
        <v>98.959999084472656</v>
      </c>
      <c r="AQ173" s="18">
        <v>105.98000335693359</v>
      </c>
      <c r="AR173" s="18">
        <v>84.019996643066406</v>
      </c>
      <c r="AS173" s="18">
        <v>89.05999755859375</v>
      </c>
      <c r="AT173" s="18">
        <v>98.05999755859375</v>
      </c>
      <c r="AU173" s="18">
        <v>89.05999755859375</v>
      </c>
      <c r="AV173" s="18">
        <v>91.040000915527344</v>
      </c>
    </row>
    <row r="174" spans="2:48" x14ac:dyDescent="0.25">
      <c r="B174" t="s">
        <v>854</v>
      </c>
      <c r="C174" s="51" t="s">
        <v>697</v>
      </c>
      <c r="D174" s="2" t="s">
        <v>712</v>
      </c>
      <c r="E174" s="38">
        <v>38.409999847412109</v>
      </c>
      <c r="F174" s="38">
        <v>-111.63999938964844</v>
      </c>
      <c r="G174" s="60">
        <v>31</v>
      </c>
      <c r="H174" s="18">
        <v>84.600639343261719</v>
      </c>
      <c r="I174" s="18">
        <v>80.185615539550781</v>
      </c>
      <c r="J174" s="3">
        <v>4.4150233268737793</v>
      </c>
      <c r="K174" s="67">
        <v>0.74259203672409058</v>
      </c>
      <c r="L174" s="3">
        <v>9.9999997019767761</v>
      </c>
      <c r="M174" s="54"/>
      <c r="N174" s="56">
        <v>0.32258063554763794</v>
      </c>
      <c r="O174" s="56">
        <v>0.19354838132858276</v>
      </c>
      <c r="P174" s="56">
        <v>3.2258063554763794E-2</v>
      </c>
      <c r="R174" s="18">
        <v>87.080001831054688</v>
      </c>
      <c r="S174" s="18">
        <v>82.94000244140625</v>
      </c>
      <c r="T174" s="18">
        <v>84.919998168945313</v>
      </c>
      <c r="U174" s="18">
        <v>80.959999084472656</v>
      </c>
      <c r="V174" s="18">
        <v>82.94000244140625</v>
      </c>
      <c r="W174" s="18">
        <v>87.980003356933594</v>
      </c>
      <c r="X174" s="18">
        <v>84.019996643066406</v>
      </c>
      <c r="Y174" s="18">
        <v>75.919998168945313</v>
      </c>
      <c r="Z174" s="18">
        <v>82.94000244140625</v>
      </c>
      <c r="AA174" s="18">
        <v>80.959999084472656</v>
      </c>
      <c r="AB174" s="18">
        <v>82.040000915527344</v>
      </c>
      <c r="AC174" s="18">
        <v>82.040000915527344</v>
      </c>
      <c r="AD174" s="18">
        <v>82.94000244140625</v>
      </c>
      <c r="AE174" s="18">
        <v>84.919998168945313</v>
      </c>
      <c r="AF174" s="18">
        <v>87.080001831054688</v>
      </c>
      <c r="AG174" s="18">
        <v>84.919998168945313</v>
      </c>
      <c r="AH174" s="18">
        <v>86</v>
      </c>
      <c r="AI174" s="18">
        <v>86</v>
      </c>
      <c r="AJ174" s="18">
        <v>86</v>
      </c>
      <c r="AK174" s="18">
        <v>84.919998168945313</v>
      </c>
      <c r="AL174" s="18">
        <v>87.080001831054688</v>
      </c>
      <c r="AM174" s="18">
        <v>87.080001831054688</v>
      </c>
      <c r="AN174" s="18">
        <v>82.94000244140625</v>
      </c>
      <c r="AO174" s="18">
        <v>82.94000244140625</v>
      </c>
      <c r="AP174" s="18">
        <v>87.080001831054688</v>
      </c>
      <c r="AQ174" s="18">
        <v>87.080001831054688</v>
      </c>
      <c r="AR174" s="18">
        <v>82.94000244140625</v>
      </c>
      <c r="AS174" s="18">
        <v>84.919998168945313</v>
      </c>
      <c r="AT174" s="18">
        <v>89.05999755859375</v>
      </c>
      <c r="AU174" s="18">
        <v>86</v>
      </c>
      <c r="AV174" s="18">
        <v>87.980003356933594</v>
      </c>
    </row>
    <row r="175" spans="2:48" x14ac:dyDescent="0.25">
      <c r="B175" t="s">
        <v>839</v>
      </c>
      <c r="C175" s="51" t="s">
        <v>681</v>
      </c>
      <c r="D175" s="2" t="s">
        <v>711</v>
      </c>
      <c r="E175" s="38">
        <v>35.040000915527344</v>
      </c>
      <c r="F175" s="38">
        <v>-106.62000274658203</v>
      </c>
      <c r="G175" s="60">
        <v>31</v>
      </c>
      <c r="H175" s="18">
        <v>93.21160888671875</v>
      </c>
      <c r="I175" s="18">
        <v>88.944374084472656</v>
      </c>
      <c r="J175" s="3">
        <v>4.2672314643859863</v>
      </c>
      <c r="K175" s="67">
        <v>0.72436147928237915</v>
      </c>
      <c r="L175" s="3">
        <v>9.9999997019767761</v>
      </c>
      <c r="M175" s="54"/>
      <c r="N175" s="56">
        <v>0.32258063554763794</v>
      </c>
      <c r="O175" s="56">
        <v>0.19354838132858276</v>
      </c>
      <c r="P175" s="56">
        <v>3.2258063554763794E-2</v>
      </c>
      <c r="R175" s="18">
        <v>93.919998168945313</v>
      </c>
      <c r="S175" s="18">
        <v>95</v>
      </c>
      <c r="T175" s="18">
        <v>91.94000244140625</v>
      </c>
      <c r="U175" s="18">
        <v>87.080001831054688</v>
      </c>
      <c r="V175" s="18">
        <v>93.919998168945313</v>
      </c>
      <c r="W175" s="18">
        <v>89.959999084472656</v>
      </c>
      <c r="X175" s="18">
        <v>91.040000915527344</v>
      </c>
      <c r="Y175" s="18">
        <v>93.019996643066406</v>
      </c>
      <c r="Z175" s="18">
        <v>91.040000915527344</v>
      </c>
      <c r="AA175" s="18">
        <v>87.980003356933594</v>
      </c>
      <c r="AB175" s="18">
        <v>89.05999755859375</v>
      </c>
      <c r="AC175" s="18">
        <v>91.94000244140625</v>
      </c>
      <c r="AD175" s="18">
        <v>93.919998168945313</v>
      </c>
      <c r="AE175" s="18">
        <v>87.980003356933594</v>
      </c>
      <c r="AF175" s="18">
        <v>91.94000244140625</v>
      </c>
      <c r="AG175" s="18">
        <v>95</v>
      </c>
      <c r="AH175" s="18">
        <v>93.019996643066406</v>
      </c>
      <c r="AI175" s="18">
        <v>93.919998168945313</v>
      </c>
      <c r="AJ175" s="18">
        <v>96.080001831054688</v>
      </c>
      <c r="AK175" s="18">
        <v>96.980003356933594</v>
      </c>
      <c r="AL175" s="18">
        <v>95</v>
      </c>
      <c r="AM175" s="18">
        <v>91.94000244140625</v>
      </c>
      <c r="AN175" s="18">
        <v>91.94000244140625</v>
      </c>
      <c r="AO175" s="18">
        <v>93.919998168945313</v>
      </c>
      <c r="AP175" s="18">
        <v>96.980003356933594</v>
      </c>
      <c r="AQ175" s="18">
        <v>98.959999084472656</v>
      </c>
      <c r="AR175" s="18">
        <v>95</v>
      </c>
      <c r="AS175" s="18">
        <v>93.919998168945313</v>
      </c>
      <c r="AT175" s="18">
        <v>95</v>
      </c>
      <c r="AU175" s="18">
        <v>96.080001831054688</v>
      </c>
      <c r="AV175" s="18">
        <v>96.080001831054688</v>
      </c>
    </row>
    <row r="176" spans="2:48" x14ac:dyDescent="0.25">
      <c r="B176" t="s">
        <v>957</v>
      </c>
      <c r="C176" s="51" t="s">
        <v>917</v>
      </c>
      <c r="D176" s="2" t="s">
        <v>719</v>
      </c>
      <c r="E176" s="38">
        <v>48.779998779296875</v>
      </c>
      <c r="F176" s="38">
        <v>-125.22000122070313</v>
      </c>
      <c r="G176" s="60">
        <v>31</v>
      </c>
      <c r="H176" s="18">
        <v>66.432258605957031</v>
      </c>
      <c r="I176" s="18">
        <v>62.371101379394531</v>
      </c>
      <c r="J176" s="3">
        <v>4.0611534118652344</v>
      </c>
      <c r="K176" s="67">
        <v>0.81365698575973511</v>
      </c>
      <c r="L176" s="3">
        <v>9.9999997019767761</v>
      </c>
      <c r="M176" s="54"/>
      <c r="N176" s="56">
        <v>0.32258063554763794</v>
      </c>
      <c r="O176" s="56">
        <v>9.6774190664291382E-2</v>
      </c>
      <c r="P176" s="56">
        <v>0</v>
      </c>
      <c r="R176" s="18">
        <v>61.700000762939453</v>
      </c>
      <c r="S176" s="18">
        <v>64.400001525878906</v>
      </c>
      <c r="T176" s="18">
        <v>64.400001525878906</v>
      </c>
      <c r="U176" s="18">
        <v>68.900001525878906</v>
      </c>
      <c r="V176" s="18">
        <v>62.599998474121094</v>
      </c>
      <c r="W176" s="18">
        <v>65.300003051757813</v>
      </c>
      <c r="X176" s="18">
        <v>65.300003051757813</v>
      </c>
      <c r="Y176" s="18">
        <v>65.300003051757813</v>
      </c>
      <c r="Z176" s="18">
        <v>64.400001525878906</v>
      </c>
      <c r="AA176" s="18">
        <v>68</v>
      </c>
      <c r="AB176" s="18">
        <v>67.099998474121094</v>
      </c>
      <c r="AC176" s="18">
        <v>69.800003051757813</v>
      </c>
      <c r="AD176" s="18">
        <v>73.400001525878906</v>
      </c>
      <c r="AE176" s="18">
        <v>68.900001525878906</v>
      </c>
      <c r="AF176" s="18">
        <v>67.099998474121094</v>
      </c>
      <c r="AG176" s="18">
        <v>63.5</v>
      </c>
      <c r="AH176" s="18">
        <v>65.300003051757813</v>
      </c>
      <c r="AI176" s="18">
        <v>64.400001525878906</v>
      </c>
      <c r="AJ176" s="18">
        <v>68</v>
      </c>
      <c r="AK176" s="18">
        <v>66.199996948242188</v>
      </c>
      <c r="AL176" s="18">
        <v>62.599998474121094</v>
      </c>
      <c r="AM176" s="18">
        <v>63.5</v>
      </c>
      <c r="AN176" s="18">
        <v>65.300003051757813</v>
      </c>
      <c r="AO176" s="18">
        <v>65.300003051757813</v>
      </c>
      <c r="AP176" s="18">
        <v>66.199996948242188</v>
      </c>
      <c r="AQ176" s="18">
        <v>66.199996948242188</v>
      </c>
      <c r="AR176" s="18">
        <v>71.599998474121094</v>
      </c>
      <c r="AS176" s="18">
        <v>75.199996948242188</v>
      </c>
      <c r="AT176" s="18">
        <v>66.199996948242188</v>
      </c>
      <c r="AU176" s="18">
        <v>67.099998474121094</v>
      </c>
      <c r="AV176" s="18">
        <v>66.199996948242188</v>
      </c>
    </row>
    <row r="177" spans="2:48" x14ac:dyDescent="0.25">
      <c r="B177" t="s">
        <v>859</v>
      </c>
      <c r="C177" s="51" t="s">
        <v>695</v>
      </c>
      <c r="D177" s="2" t="s">
        <v>709</v>
      </c>
      <c r="E177" s="38">
        <v>28.860000610351563</v>
      </c>
      <c r="F177" s="38">
        <v>-96.930000305175781</v>
      </c>
      <c r="G177" s="60">
        <v>31</v>
      </c>
      <c r="H177" s="18">
        <v>98.576774597167969</v>
      </c>
      <c r="I177" s="18">
        <v>94.581100463867188</v>
      </c>
      <c r="J177" s="3">
        <v>3.9956762790679932</v>
      </c>
      <c r="K177" s="67">
        <v>0.78317177295684814</v>
      </c>
      <c r="L177" s="3">
        <v>9.9999997019767761</v>
      </c>
      <c r="M177" s="54"/>
      <c r="N177" s="56">
        <v>0.32258063554763794</v>
      </c>
      <c r="O177" s="56">
        <v>6.4516127109527588E-2</v>
      </c>
      <c r="P177" s="56">
        <v>0</v>
      </c>
      <c r="R177" s="18">
        <v>100.04000091552734</v>
      </c>
      <c r="S177" s="18">
        <v>100.04000091552734</v>
      </c>
      <c r="T177" s="18">
        <v>95</v>
      </c>
      <c r="U177" s="18">
        <v>96.980003356933594</v>
      </c>
      <c r="V177" s="18">
        <v>95</v>
      </c>
      <c r="W177" s="18">
        <v>96.980003356933594</v>
      </c>
      <c r="X177" s="18">
        <v>98.959999084472656</v>
      </c>
      <c r="Y177" s="18">
        <v>100.94000244140625</v>
      </c>
      <c r="Z177" s="18">
        <v>98.959999084472656</v>
      </c>
      <c r="AA177" s="18">
        <v>100.04000091552734</v>
      </c>
      <c r="AB177" s="18">
        <v>100.94000244140625</v>
      </c>
      <c r="AC177" s="18">
        <v>100.04000091552734</v>
      </c>
      <c r="AD177" s="18">
        <v>100.94000244140625</v>
      </c>
      <c r="AE177" s="18">
        <v>102.01999664306641</v>
      </c>
      <c r="AF177" s="18">
        <v>102.01999664306641</v>
      </c>
      <c r="AG177" s="18">
        <v>100.94000244140625</v>
      </c>
      <c r="AH177" s="18">
        <v>100.94000244140625</v>
      </c>
      <c r="AI177" s="18">
        <v>100.04000091552734</v>
      </c>
      <c r="AJ177" s="18">
        <v>100.04000091552734</v>
      </c>
      <c r="AK177" s="18">
        <v>98.959999084472656</v>
      </c>
      <c r="AL177" s="18">
        <v>93.019996643066406</v>
      </c>
      <c r="AM177" s="18">
        <v>98.05999755859375</v>
      </c>
      <c r="AN177" s="18">
        <v>98.05999755859375</v>
      </c>
      <c r="AO177" s="18">
        <v>95</v>
      </c>
      <c r="AP177" s="18">
        <v>96.980003356933594</v>
      </c>
      <c r="AQ177" s="18">
        <v>100.04000091552734</v>
      </c>
      <c r="AR177" s="18">
        <v>98.959999084472656</v>
      </c>
      <c r="AS177" s="18">
        <v>96.080001831054688</v>
      </c>
      <c r="AT177" s="18">
        <v>98.959999084472656</v>
      </c>
      <c r="AU177" s="18">
        <v>93.919998168945313</v>
      </c>
      <c r="AV177" s="18">
        <v>96.980003356933594</v>
      </c>
    </row>
    <row r="178" spans="2:48" x14ac:dyDescent="0.25">
      <c r="B178" t="s">
        <v>838</v>
      </c>
      <c r="C178" s="51" t="s">
        <v>680</v>
      </c>
      <c r="D178" s="2" t="s">
        <v>711</v>
      </c>
      <c r="E178" s="38">
        <v>34.770000457763672</v>
      </c>
      <c r="F178" s="38">
        <v>-106.76000213623047</v>
      </c>
      <c r="G178" s="60">
        <v>31</v>
      </c>
      <c r="H178" s="18">
        <v>94.651611328125</v>
      </c>
      <c r="I178" s="18">
        <v>90.721878051757813</v>
      </c>
      <c r="J178" s="3">
        <v>3.9297347068786621</v>
      </c>
      <c r="K178" s="67">
        <v>0.70721548795700073</v>
      </c>
      <c r="L178" s="3">
        <v>9.9999997019767761</v>
      </c>
      <c r="M178" s="54"/>
      <c r="N178" s="56">
        <v>0.32258063554763794</v>
      </c>
      <c r="O178" s="56">
        <v>0.22580644488334656</v>
      </c>
      <c r="P178" s="56">
        <v>3.2258063554763794E-2</v>
      </c>
      <c r="R178" s="18">
        <v>93.019996643066406</v>
      </c>
      <c r="S178" s="18">
        <v>95</v>
      </c>
      <c r="T178" s="18">
        <v>96.080001831054688</v>
      </c>
      <c r="U178" s="18">
        <v>95</v>
      </c>
      <c r="V178" s="18">
        <v>89.05999755859375</v>
      </c>
      <c r="W178" s="18">
        <v>96.080001831054688</v>
      </c>
      <c r="X178" s="18">
        <v>87.980003356933594</v>
      </c>
      <c r="Y178" s="18">
        <v>93.019996643066406</v>
      </c>
      <c r="Z178" s="18">
        <v>95</v>
      </c>
      <c r="AA178" s="18">
        <v>93.019996643066406</v>
      </c>
      <c r="AB178" s="18">
        <v>89.05999755859375</v>
      </c>
      <c r="AC178" s="18">
        <v>87.980003356933594</v>
      </c>
      <c r="AD178" s="18">
        <v>95</v>
      </c>
      <c r="AE178" s="18">
        <v>96.980003356933594</v>
      </c>
      <c r="AF178" s="18">
        <v>82.040000915527344</v>
      </c>
      <c r="AG178" s="18">
        <v>91.94000244140625</v>
      </c>
      <c r="AH178" s="18">
        <v>96.980003356933594</v>
      </c>
      <c r="AI178" s="18">
        <v>96.080001831054688</v>
      </c>
      <c r="AJ178" s="18">
        <v>93.919998168945313</v>
      </c>
      <c r="AK178" s="18">
        <v>96.980003356933594</v>
      </c>
      <c r="AL178" s="18">
        <v>100.04000091552734</v>
      </c>
      <c r="AM178" s="18">
        <v>98.05999755859375</v>
      </c>
      <c r="AN178" s="18">
        <v>93.919998168945313</v>
      </c>
      <c r="AO178" s="18">
        <v>93.919998168945313</v>
      </c>
      <c r="AP178" s="18">
        <v>96.980003356933594</v>
      </c>
      <c r="AQ178" s="18">
        <v>98.959999084472656</v>
      </c>
      <c r="AR178" s="18">
        <v>100.94000244140625</v>
      </c>
      <c r="AS178" s="18">
        <v>98.05999755859375</v>
      </c>
      <c r="AT178" s="18">
        <v>98.05999755859375</v>
      </c>
      <c r="AU178" s="18">
        <v>98.05999755859375</v>
      </c>
      <c r="AV178" s="18">
        <v>96.980003356933594</v>
      </c>
    </row>
    <row r="179" spans="2:48" x14ac:dyDescent="0.25">
      <c r="B179" t="s">
        <v>855</v>
      </c>
      <c r="C179" s="51" t="s">
        <v>698</v>
      </c>
      <c r="D179" s="2" t="s">
        <v>723</v>
      </c>
      <c r="E179" s="38">
        <v>37.270000457763672</v>
      </c>
      <c r="F179" s="38">
        <v>-80.709999084472656</v>
      </c>
      <c r="G179" s="60">
        <v>31</v>
      </c>
      <c r="H179" s="18">
        <v>85.790985107421875</v>
      </c>
      <c r="I179" s="18">
        <v>82.018661499023438</v>
      </c>
      <c r="J179" s="3">
        <v>3.7723190784454346</v>
      </c>
      <c r="K179" s="67">
        <v>0.68026918172836304</v>
      </c>
      <c r="L179" s="3">
        <v>9.9999997019767761</v>
      </c>
      <c r="M179" s="54"/>
      <c r="N179" s="56">
        <v>0.32258063554763794</v>
      </c>
      <c r="O179" s="56">
        <v>0.16129031777381897</v>
      </c>
      <c r="P179" s="56">
        <v>0</v>
      </c>
      <c r="R179" s="18">
        <v>82.94000244140625</v>
      </c>
      <c r="S179" s="18">
        <v>87.080001831054688</v>
      </c>
      <c r="T179" s="18">
        <v>80.959999084472656</v>
      </c>
      <c r="U179" s="18">
        <v>87.080001831054688</v>
      </c>
      <c r="V179" s="18">
        <v>84.919998168945313</v>
      </c>
      <c r="W179" s="18">
        <v>86</v>
      </c>
      <c r="X179" s="18">
        <v>86</v>
      </c>
      <c r="Y179" s="18">
        <v>84.019996643066406</v>
      </c>
      <c r="Z179" s="18">
        <v>86</v>
      </c>
      <c r="AA179" s="18">
        <v>87.080001831054688</v>
      </c>
      <c r="AB179" s="18">
        <v>87.080001831054688</v>
      </c>
      <c r="AC179" s="18">
        <v>86</v>
      </c>
      <c r="AD179" s="18">
        <v>89.959999084472656</v>
      </c>
      <c r="AE179" s="18">
        <v>82.040000915527344</v>
      </c>
      <c r="AF179" s="18">
        <v>89.05999755859375</v>
      </c>
      <c r="AG179" s="18">
        <v>91.040000915527344</v>
      </c>
      <c r="AH179" s="18">
        <v>89.05999755859375</v>
      </c>
      <c r="AI179" s="18">
        <v>91.040000915527344</v>
      </c>
      <c r="AJ179" s="18">
        <v>93.919998168945313</v>
      </c>
      <c r="AK179" s="18">
        <v>91.040000915527344</v>
      </c>
      <c r="AL179" s="18">
        <v>93.019996643066406</v>
      </c>
      <c r="AM179" s="18">
        <v>91.94000244140625</v>
      </c>
      <c r="AN179" s="18">
        <v>91.040000915527344</v>
      </c>
      <c r="AO179" s="18">
        <v>91.040000915527344</v>
      </c>
      <c r="AP179" s="18">
        <v>69.080001831054688</v>
      </c>
      <c r="AQ179" s="18">
        <v>77</v>
      </c>
      <c r="AR179" s="18">
        <v>77</v>
      </c>
      <c r="AS179" s="18">
        <v>73.040000915527344</v>
      </c>
      <c r="AT179" s="18">
        <v>84.019996643066406</v>
      </c>
      <c r="AU179" s="18">
        <v>82.040000915527344</v>
      </c>
      <c r="AV179" s="18">
        <v>87.980003356933594</v>
      </c>
    </row>
    <row r="180" spans="2:48" x14ac:dyDescent="0.25">
      <c r="B180" t="s">
        <v>958</v>
      </c>
      <c r="C180" s="51" t="s">
        <v>914</v>
      </c>
      <c r="D180" s="2" t="s">
        <v>723</v>
      </c>
      <c r="E180" s="38">
        <v>38.5</v>
      </c>
      <c r="F180" s="38">
        <v>-77.300003051757813</v>
      </c>
      <c r="G180" s="60">
        <v>31</v>
      </c>
      <c r="H180" s="18">
        <v>89.269035339355469</v>
      </c>
      <c r="I180" s="18">
        <v>85.613426208496094</v>
      </c>
      <c r="J180" s="3">
        <v>3.6556119918823242</v>
      </c>
      <c r="K180" s="67">
        <v>0.66620510816574097</v>
      </c>
      <c r="L180" s="3">
        <v>9.9999997019767761</v>
      </c>
      <c r="M180" s="54"/>
      <c r="N180" s="56">
        <v>0.32258063554763794</v>
      </c>
      <c r="O180" s="56">
        <v>0.12903225421905518</v>
      </c>
      <c r="P180" s="56">
        <v>0</v>
      </c>
      <c r="R180" s="18">
        <v>91.040000915527344</v>
      </c>
      <c r="S180" s="18">
        <v>86</v>
      </c>
      <c r="T180" s="18">
        <v>89.959999084472656</v>
      </c>
      <c r="U180" s="18">
        <v>93.919998168945313</v>
      </c>
      <c r="V180" s="18">
        <v>87.080001831054688</v>
      </c>
      <c r="W180" s="18">
        <v>91.040000915527344</v>
      </c>
      <c r="X180" s="18">
        <v>93.919998168945313</v>
      </c>
      <c r="Y180" s="18">
        <v>95</v>
      </c>
      <c r="Z180" s="18">
        <v>96.080001831054688</v>
      </c>
      <c r="AA180" s="18">
        <v>89.05999755859375</v>
      </c>
      <c r="AB180" s="18">
        <v>87.080001831054688</v>
      </c>
      <c r="AC180" s="18">
        <v>91.040000915527344</v>
      </c>
      <c r="AD180" s="18">
        <v>87.980003356933594</v>
      </c>
      <c r="AE180" s="18">
        <v>93.919998168945313</v>
      </c>
      <c r="AF180" s="18">
        <v>89.05999755859375</v>
      </c>
      <c r="AG180" s="18">
        <v>89.05999755859375</v>
      </c>
      <c r="AH180" s="18">
        <v>91.94000244140625</v>
      </c>
      <c r="AI180" s="18">
        <v>93.919998168945313</v>
      </c>
      <c r="AJ180" s="18">
        <v>96.980003356933594</v>
      </c>
      <c r="AK180" s="18">
        <v>95</v>
      </c>
      <c r="AL180" s="18">
        <v>91.040000915527344</v>
      </c>
      <c r="AM180" s="18">
        <v>95</v>
      </c>
      <c r="AN180" s="18">
        <v>82.040000915527344</v>
      </c>
      <c r="AO180" s="18">
        <v>82.040000915527344</v>
      </c>
      <c r="AP180" s="18">
        <v>80.05999755859375</v>
      </c>
      <c r="AQ180" s="18">
        <v>78.080001831054688</v>
      </c>
      <c r="AR180" s="18">
        <v>80.959999084472656</v>
      </c>
      <c r="AS180" s="18">
        <v>84.019996643066406</v>
      </c>
      <c r="AT180" s="18">
        <v>86</v>
      </c>
      <c r="AU180" s="18">
        <v>87.080001831054688</v>
      </c>
      <c r="AV180" s="18">
        <v>91.94000244140625</v>
      </c>
    </row>
    <row r="181" spans="2:48" x14ac:dyDescent="0.25">
      <c r="B181" t="s">
        <v>825</v>
      </c>
      <c r="C181" s="51" t="s">
        <v>667</v>
      </c>
      <c r="D181" s="2" t="s">
        <v>718</v>
      </c>
      <c r="E181" s="38">
        <v>33.569999694824219</v>
      </c>
      <c r="F181" s="38">
        <v>-86.75</v>
      </c>
      <c r="G181" s="60">
        <v>31</v>
      </c>
      <c r="H181" s="18">
        <v>93.060646057128906</v>
      </c>
      <c r="I181" s="18">
        <v>89.741561889648438</v>
      </c>
      <c r="J181" s="3">
        <v>3.3190839290618896</v>
      </c>
      <c r="K181" s="67">
        <v>0.6798667311668396</v>
      </c>
      <c r="L181" s="3">
        <v>9.9999997019767761</v>
      </c>
      <c r="M181" s="54"/>
      <c r="N181" s="56">
        <v>0.32258063554763794</v>
      </c>
      <c r="O181" s="56">
        <v>0.12903225421905518</v>
      </c>
      <c r="P181" s="56">
        <v>0</v>
      </c>
      <c r="R181" s="18">
        <v>93.019996643066406</v>
      </c>
      <c r="S181" s="18">
        <v>89.959999084472656</v>
      </c>
      <c r="T181" s="18">
        <v>91.94000244140625</v>
      </c>
      <c r="U181" s="18">
        <v>91.94000244140625</v>
      </c>
      <c r="V181" s="18">
        <v>89.05999755859375</v>
      </c>
      <c r="W181" s="18">
        <v>93.019996643066406</v>
      </c>
      <c r="X181" s="18">
        <v>96.980003356933594</v>
      </c>
      <c r="Y181" s="18">
        <v>89.05999755859375</v>
      </c>
      <c r="Z181" s="18">
        <v>95</v>
      </c>
      <c r="AA181" s="18">
        <v>91.040000915527344</v>
      </c>
      <c r="AB181" s="18">
        <v>96.980003356933594</v>
      </c>
      <c r="AC181" s="18">
        <v>98.959999084472656</v>
      </c>
      <c r="AD181" s="18">
        <v>100.94000244140625</v>
      </c>
      <c r="AE181" s="18">
        <v>95</v>
      </c>
      <c r="AF181" s="18">
        <v>96.980003356933594</v>
      </c>
      <c r="AG181" s="18">
        <v>98.05999755859375</v>
      </c>
      <c r="AH181" s="18">
        <v>100.04000091552734</v>
      </c>
      <c r="AI181" s="18">
        <v>100.04000091552734</v>
      </c>
      <c r="AJ181" s="18">
        <v>96.980003356933594</v>
      </c>
      <c r="AK181" s="18">
        <v>98.05999755859375</v>
      </c>
      <c r="AL181" s="18">
        <v>93.919998168945313</v>
      </c>
      <c r="AM181" s="18">
        <v>93.919998168945313</v>
      </c>
      <c r="AN181" s="18">
        <v>91.94000244140625</v>
      </c>
      <c r="AO181" s="18">
        <v>95</v>
      </c>
      <c r="AP181" s="18">
        <v>82.040000915527344</v>
      </c>
      <c r="AQ181" s="18">
        <v>75.919998168945313</v>
      </c>
      <c r="AR181" s="18">
        <v>89.959999084472656</v>
      </c>
      <c r="AS181" s="18">
        <v>89.05999755859375</v>
      </c>
      <c r="AT181" s="18">
        <v>87.080001831054688</v>
      </c>
      <c r="AU181" s="18">
        <v>91.040000915527344</v>
      </c>
      <c r="AV181" s="18">
        <v>91.94000244140625</v>
      </c>
    </row>
    <row r="182" spans="2:48" x14ac:dyDescent="0.25">
      <c r="B182" t="s">
        <v>844</v>
      </c>
      <c r="C182" s="51" t="s">
        <v>686</v>
      </c>
      <c r="D182" s="2" t="s">
        <v>709</v>
      </c>
      <c r="E182" s="38">
        <v>34.009998321533203</v>
      </c>
      <c r="F182" s="38">
        <v>-100.30000305175781</v>
      </c>
      <c r="G182" s="60">
        <v>27</v>
      </c>
      <c r="H182" s="18">
        <v>101.86666870117188</v>
      </c>
      <c r="I182" s="18">
        <v>95.514488220214844</v>
      </c>
      <c r="J182" s="3">
        <v>6.3521862030029297</v>
      </c>
      <c r="K182" s="67">
        <v>0.74084931612014771</v>
      </c>
      <c r="L182" s="3">
        <v>9.9999996721744537</v>
      </c>
      <c r="M182" s="54"/>
      <c r="N182" s="56">
        <v>0.37037035822868347</v>
      </c>
      <c r="O182" s="56">
        <v>0.29629629850387573</v>
      </c>
      <c r="P182" s="56">
        <v>0.1111111119389534</v>
      </c>
      <c r="R182" s="18">
        <v>104</v>
      </c>
      <c r="S182" s="18">
        <v>105.08000183105469</v>
      </c>
      <c r="T182" s="18">
        <v>105.98000335693359</v>
      </c>
      <c r="U182" s="18">
        <v>98.05999755859375</v>
      </c>
      <c r="V182" s="18">
        <v>96.080001831054688</v>
      </c>
      <c r="W182" s="18">
        <v>102.01999664306641</v>
      </c>
      <c r="X182" s="18">
        <v>104</v>
      </c>
      <c r="Y182" s="18">
        <v>109.04000091552734</v>
      </c>
      <c r="Z182" s="18">
        <v>100.04000091552734</v>
      </c>
      <c r="AA182" s="18">
        <v>104</v>
      </c>
      <c r="AB182" s="18">
        <v>104</v>
      </c>
      <c r="AC182" s="18">
        <v>107.05999755859375</v>
      </c>
      <c r="AE182" s="18">
        <v>96.080001831054688</v>
      </c>
      <c r="AF182" s="18">
        <v>96.980003356933594</v>
      </c>
      <c r="AG182" s="18">
        <v>102.91999816894531</v>
      </c>
      <c r="AH182" s="18">
        <v>107.95999908447266</v>
      </c>
      <c r="AI182" s="18">
        <v>109.04000091552734</v>
      </c>
      <c r="AJ182" s="18">
        <v>109.94000244140625</v>
      </c>
      <c r="AK182" s="18">
        <v>105.08000183105469</v>
      </c>
      <c r="AM182" s="18">
        <v>102.91999816894531</v>
      </c>
      <c r="AN182" s="18">
        <v>95</v>
      </c>
      <c r="AQ182" s="18">
        <v>105.08000183105469</v>
      </c>
      <c r="AR182" s="18">
        <v>111.01999664306641</v>
      </c>
      <c r="AS182" s="18">
        <v>86</v>
      </c>
      <c r="AT182" s="18">
        <v>89.959999084472656</v>
      </c>
      <c r="AU182" s="18">
        <v>102.01999664306641</v>
      </c>
      <c r="AV182" s="18">
        <v>91.040000915527344</v>
      </c>
    </row>
    <row r="183" spans="2:48" x14ac:dyDescent="0.25">
      <c r="B183" t="s">
        <v>826</v>
      </c>
      <c r="C183" s="51" t="s">
        <v>668</v>
      </c>
      <c r="D183" s="2" t="s">
        <v>713</v>
      </c>
      <c r="E183" s="38">
        <v>31.959999084472656</v>
      </c>
      <c r="F183" s="38">
        <v>-112.80000305175781</v>
      </c>
      <c r="G183" s="60">
        <v>23</v>
      </c>
      <c r="H183" s="18">
        <v>107.38085174560547</v>
      </c>
      <c r="I183" s="18">
        <v>101.87326812744141</v>
      </c>
      <c r="J183" s="3">
        <v>5.5075788497924805</v>
      </c>
      <c r="K183" s="67">
        <v>0.77750313282012939</v>
      </c>
      <c r="L183" s="3">
        <v>9.9999996721744537</v>
      </c>
      <c r="M183" s="54"/>
      <c r="N183" s="56">
        <v>0.43478259444236755</v>
      </c>
      <c r="O183" s="56">
        <v>0.21739129722118378</v>
      </c>
      <c r="P183" s="56">
        <v>0.21739129722118378</v>
      </c>
      <c r="R183" s="18">
        <v>102.91999816894531</v>
      </c>
      <c r="S183" s="18">
        <v>107.95999908447266</v>
      </c>
      <c r="T183" s="18">
        <v>109.94000244140625</v>
      </c>
      <c r="V183" s="18">
        <v>109.94000244140625</v>
      </c>
      <c r="X183" s="18">
        <v>105.08000183105469</v>
      </c>
      <c r="Y183" s="18">
        <v>105.98000335693359</v>
      </c>
      <c r="Z183" s="18">
        <v>105.98000335693359</v>
      </c>
      <c r="AA183" s="18">
        <v>100.94000244140625</v>
      </c>
      <c r="AB183" s="18">
        <v>102.01999664306641</v>
      </c>
      <c r="AC183" s="18">
        <v>104</v>
      </c>
      <c r="AD183" s="18">
        <v>107.95999908447266</v>
      </c>
      <c r="AE183" s="18">
        <v>114.08000183105469</v>
      </c>
      <c r="AF183" s="18">
        <v>114.08000183105469</v>
      </c>
      <c r="AG183" s="18">
        <v>114.08000183105469</v>
      </c>
      <c r="AH183" s="18">
        <v>107.95999908447266</v>
      </c>
      <c r="AI183" s="18">
        <v>105.08000183105469</v>
      </c>
      <c r="AJ183" s="18">
        <v>107.95999908447266</v>
      </c>
      <c r="AL183" s="18">
        <v>113</v>
      </c>
      <c r="AM183" s="18">
        <v>111.91999816894531</v>
      </c>
      <c r="AN183" s="18">
        <v>102.91999816894531</v>
      </c>
      <c r="AO183" s="18">
        <v>100.04000091552734</v>
      </c>
      <c r="AU183" s="18">
        <v>107.95999908447266</v>
      </c>
      <c r="AV183" s="18">
        <v>107.95999908447266</v>
      </c>
    </row>
    <row r="184" spans="2:48" x14ac:dyDescent="0.25">
      <c r="B184" t="s">
        <v>833</v>
      </c>
      <c r="C184" s="51" t="s">
        <v>675</v>
      </c>
      <c r="D184" s="2" t="s">
        <v>710</v>
      </c>
      <c r="E184" s="38">
        <v>30.719999313354492</v>
      </c>
      <c r="F184" s="38">
        <v>-111.83000183105469</v>
      </c>
      <c r="G184" s="60">
        <v>23</v>
      </c>
      <c r="H184" s="18">
        <v>107.70957183837891</v>
      </c>
      <c r="I184" s="18">
        <v>102.26641845703125</v>
      </c>
      <c r="J184" s="3">
        <v>5.4431471824645996</v>
      </c>
      <c r="K184" s="67">
        <v>0.76745229959487915</v>
      </c>
      <c r="L184" s="3">
        <v>9.9999996721744537</v>
      </c>
      <c r="M184" s="54"/>
      <c r="N184" s="56">
        <v>0.43478259444236755</v>
      </c>
      <c r="O184" s="56">
        <v>0.26086956262588501</v>
      </c>
      <c r="P184" s="56">
        <v>0.17391304671764374</v>
      </c>
      <c r="S184" s="18">
        <v>106.69999694824219</v>
      </c>
      <c r="T184" s="18">
        <v>111.19999694824219</v>
      </c>
      <c r="V184" s="18">
        <v>110.83999633789063</v>
      </c>
      <c r="W184" s="18">
        <v>110.66000366210938</v>
      </c>
      <c r="X184" s="18">
        <v>105.44000244140625</v>
      </c>
      <c r="Y184" s="18">
        <v>104</v>
      </c>
      <c r="Z184" s="18">
        <v>107.05999755859375</v>
      </c>
      <c r="AB184" s="18">
        <v>99.5</v>
      </c>
      <c r="AF184" s="18">
        <v>113.90000152587891</v>
      </c>
      <c r="AG184" s="18">
        <v>115.16000366210938</v>
      </c>
      <c r="AH184" s="18">
        <v>109.40000152587891</v>
      </c>
      <c r="AI184" s="18">
        <v>110.30000305175781</v>
      </c>
      <c r="AJ184" s="18">
        <v>109.40000152587891</v>
      </c>
      <c r="AL184" s="18">
        <v>116.23999786376953</v>
      </c>
      <c r="AM184" s="18">
        <v>113.90000152587891</v>
      </c>
      <c r="AO184" s="18">
        <v>98.599998474121094</v>
      </c>
      <c r="AP184" s="18">
        <v>99.5</v>
      </c>
      <c r="AQ184" s="18">
        <v>102.91999816894531</v>
      </c>
      <c r="AR184" s="18">
        <v>104.90000152587891</v>
      </c>
      <c r="AS184" s="18">
        <v>107.77999877929688</v>
      </c>
      <c r="AT184" s="18">
        <v>107.59999847412109</v>
      </c>
      <c r="AU184" s="18">
        <v>106.16000366210938</v>
      </c>
      <c r="AV184" s="18">
        <v>106.16000366210938</v>
      </c>
    </row>
    <row r="185" spans="2:48" x14ac:dyDescent="0.25">
      <c r="B185" t="s">
        <v>827</v>
      </c>
      <c r="C185" s="51" t="s">
        <v>669</v>
      </c>
      <c r="D185" s="2" t="s">
        <v>713</v>
      </c>
      <c r="E185" s="38">
        <v>31.959999084472656</v>
      </c>
      <c r="F185" s="38">
        <v>-111.59999847412109</v>
      </c>
      <c r="G185" s="60">
        <v>27</v>
      </c>
      <c r="H185" s="18">
        <v>82.526664733886719</v>
      </c>
      <c r="I185" s="18">
        <v>77.639259338378906</v>
      </c>
      <c r="J185" s="3">
        <v>4.8874058723449707</v>
      </c>
      <c r="K185" s="67">
        <v>0.70194524526596069</v>
      </c>
      <c r="L185" s="3">
        <v>9.9999996721744537</v>
      </c>
      <c r="M185" s="54"/>
      <c r="N185" s="56">
        <v>0.37037035822868347</v>
      </c>
      <c r="O185" s="56">
        <v>0.25925925374031067</v>
      </c>
      <c r="P185" s="56">
        <v>0.1111111119389534</v>
      </c>
      <c r="R185" s="18">
        <v>73.040000915527344</v>
      </c>
      <c r="S185" s="18">
        <v>75.919998168945313</v>
      </c>
      <c r="T185" s="18">
        <v>78.980003356933594</v>
      </c>
      <c r="U185" s="18">
        <v>84.919998168945313</v>
      </c>
      <c r="V185" s="18">
        <v>86</v>
      </c>
      <c r="W185" s="18">
        <v>89.05999755859375</v>
      </c>
      <c r="X185" s="18">
        <v>89.05999755859375</v>
      </c>
      <c r="Y185" s="18">
        <v>77</v>
      </c>
      <c r="Z185" s="18">
        <v>78.080001831054688</v>
      </c>
      <c r="AA185" s="18">
        <v>78.080001831054688</v>
      </c>
      <c r="AB185" s="18">
        <v>78.080001831054688</v>
      </c>
      <c r="AD185" s="18">
        <v>80.05999755859375</v>
      </c>
      <c r="AE185" s="18">
        <v>82.94000244140625</v>
      </c>
      <c r="AF185" s="18">
        <v>86</v>
      </c>
      <c r="AG185" s="18">
        <v>84.919998168945313</v>
      </c>
      <c r="AH185" s="18">
        <v>89.05999755859375</v>
      </c>
      <c r="AJ185" s="18">
        <v>82.94000244140625</v>
      </c>
      <c r="AL185" s="18">
        <v>89.959999084472656</v>
      </c>
      <c r="AM185" s="18">
        <v>91.040000915527344</v>
      </c>
      <c r="AN185" s="18">
        <v>91.040000915527344</v>
      </c>
      <c r="AO185" s="18">
        <v>80.05999755859375</v>
      </c>
      <c r="AP185" s="18">
        <v>75.019996643066406</v>
      </c>
      <c r="AQ185" s="18">
        <v>78.080001831054688</v>
      </c>
      <c r="AS185" s="18">
        <v>86</v>
      </c>
      <c r="AT185" s="18">
        <v>82.94000244140625</v>
      </c>
      <c r="AU185" s="18">
        <v>78.980003356933594</v>
      </c>
      <c r="AV185" s="18">
        <v>80.959999084472656</v>
      </c>
    </row>
    <row r="186" spans="2:48" x14ac:dyDescent="0.25">
      <c r="B186" t="s">
        <v>959</v>
      </c>
      <c r="C186" s="51" t="s">
        <v>910</v>
      </c>
      <c r="D186" s="2" t="s">
        <v>718</v>
      </c>
      <c r="E186" s="38">
        <v>31.180000305175781</v>
      </c>
      <c r="F186" s="38">
        <v>-87.44000244140625</v>
      </c>
      <c r="G186" s="60">
        <v>27</v>
      </c>
      <c r="H186" s="18">
        <v>93.653335571289063</v>
      </c>
      <c r="I186" s="18">
        <v>90.801658630371094</v>
      </c>
      <c r="J186" s="3">
        <v>2.8516800403594971</v>
      </c>
      <c r="K186" s="67">
        <v>0.66648483276367188</v>
      </c>
      <c r="L186" s="3">
        <v>9.9999996721744537</v>
      </c>
      <c r="M186" s="54"/>
      <c r="N186" s="56">
        <v>0.37037035822868347</v>
      </c>
      <c r="O186" s="56">
        <v>0.2222222238779068</v>
      </c>
      <c r="P186" s="56">
        <v>0</v>
      </c>
      <c r="R186" s="18">
        <v>96.980003356933594</v>
      </c>
      <c r="S186" s="18">
        <v>96.980003356933594</v>
      </c>
      <c r="T186" s="18">
        <v>93.919998168945313</v>
      </c>
      <c r="U186" s="18">
        <v>93.919998168945313</v>
      </c>
      <c r="W186" s="18">
        <v>89.959999084472656</v>
      </c>
      <c r="X186" s="18">
        <v>96.980003356933594</v>
      </c>
      <c r="Y186" s="18">
        <v>96.980003356933594</v>
      </c>
      <c r="AA186" s="18">
        <v>98.959999084472656</v>
      </c>
      <c r="AB186" s="18">
        <v>95</v>
      </c>
      <c r="AC186" s="18">
        <v>93.919998168945313</v>
      </c>
      <c r="AD186" s="18">
        <v>98.05999755859375</v>
      </c>
      <c r="AF186" s="18">
        <v>98.959999084472656</v>
      </c>
      <c r="AH186" s="18">
        <v>98.959999084472656</v>
      </c>
      <c r="AI186" s="18">
        <v>100.04000091552734</v>
      </c>
      <c r="AJ186" s="18">
        <v>98.959999084472656</v>
      </c>
      <c r="AK186" s="18">
        <v>93.919998168945313</v>
      </c>
      <c r="AL186" s="18">
        <v>84.019996643066406</v>
      </c>
      <c r="AM186" s="18">
        <v>91.94000244140625</v>
      </c>
      <c r="AN186" s="18">
        <v>89.05999755859375</v>
      </c>
      <c r="AO186" s="18">
        <v>91.040000915527344</v>
      </c>
      <c r="AP186" s="18">
        <v>93.019996643066406</v>
      </c>
      <c r="AQ186" s="18">
        <v>93.919998168945313</v>
      </c>
      <c r="AR186" s="18">
        <v>80.05999755859375</v>
      </c>
      <c r="AS186" s="18">
        <v>87.080001831054688</v>
      </c>
      <c r="AT186" s="18">
        <v>91.040000915527344</v>
      </c>
      <c r="AU186" s="18">
        <v>91.94000244140625</v>
      </c>
      <c r="AV186" s="18">
        <v>93.019996643066406</v>
      </c>
    </row>
    <row r="187" spans="2:48" x14ac:dyDescent="0.25">
      <c r="C187" s="51"/>
      <c r="D187" s="2"/>
      <c r="E187" s="38"/>
      <c r="F187" s="38"/>
      <c r="G187" s="60"/>
      <c r="J187" s="3"/>
      <c r="L187" s="3"/>
      <c r="M187" s="54"/>
      <c r="N187" s="56"/>
      <c r="O187" s="56"/>
      <c r="P187" s="56"/>
    </row>
    <row r="188" spans="2:48" x14ac:dyDescent="0.25">
      <c r="C188" s="51"/>
      <c r="D188" s="2"/>
      <c r="E188" s="38"/>
      <c r="F188" s="38"/>
      <c r="G188" s="60"/>
      <c r="J188" s="3"/>
      <c r="L188" s="3"/>
      <c r="M188" s="54"/>
      <c r="N188" s="56"/>
      <c r="O188" s="56"/>
      <c r="P188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0D17-97DE-4559-B081-F937A8AFED96}">
  <sheetPr codeName="Sheet9"/>
  <dimension ref="B2:AR130"/>
  <sheetViews>
    <sheetView showGridLines="0" workbookViewId="0"/>
  </sheetViews>
  <sheetFormatPr defaultRowHeight="15" x14ac:dyDescent="0.25"/>
  <cols>
    <col min="1" max="1" width="3.7109375" customWidth="1"/>
    <col min="2" max="2" width="32.85546875" style="20" customWidth="1"/>
    <col min="3" max="3" width="18.42578125" style="20" customWidth="1"/>
    <col min="4" max="5" width="11.7109375" customWidth="1"/>
    <col min="6" max="8" width="14.7109375" style="18" customWidth="1"/>
    <col min="9" max="9" width="5.42578125" customWidth="1"/>
    <col min="10" max="12" width="12.7109375" customWidth="1"/>
    <col min="13" max="13" width="8.28515625" customWidth="1"/>
    <col min="14" max="44" width="9.7109375" customWidth="1"/>
  </cols>
  <sheetData>
    <row r="2" spans="2:44" ht="26.25" x14ac:dyDescent="0.4">
      <c r="B2" s="22" t="s">
        <v>559</v>
      </c>
    </row>
    <row r="3" spans="2:44" ht="15.75" x14ac:dyDescent="0.25">
      <c r="B3" s="23" t="s">
        <v>877</v>
      </c>
    </row>
    <row r="4" spans="2:44" ht="15.75" x14ac:dyDescent="0.25">
      <c r="B4" s="24"/>
    </row>
    <row r="5" spans="2:44" x14ac:dyDescent="0.25">
      <c r="B5" s="21"/>
    </row>
    <row r="6" spans="2:44" ht="15.75" x14ac:dyDescent="0.25">
      <c r="B6" s="24"/>
    </row>
    <row r="7" spans="2:44" x14ac:dyDescent="0.25">
      <c r="D7" s="4"/>
      <c r="E7" s="5"/>
      <c r="F7" s="66"/>
      <c r="G7" s="66"/>
      <c r="H7" s="66"/>
    </row>
    <row r="8" spans="2:44" x14ac:dyDescent="0.25">
      <c r="B8" s="21"/>
      <c r="D8" s="4"/>
      <c r="E8" s="4"/>
      <c r="F8" s="4"/>
      <c r="G8" s="4"/>
      <c r="H8" s="4"/>
      <c r="I8" s="6"/>
      <c r="J8" s="6"/>
      <c r="K8" s="6"/>
      <c r="L8" s="6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2:44" x14ac:dyDescent="0.25">
      <c r="B9" s="25"/>
      <c r="D9" s="4"/>
      <c r="E9" s="4"/>
      <c r="F9" s="4"/>
      <c r="G9" s="4"/>
      <c r="H9" s="4"/>
      <c r="I9" s="32"/>
      <c r="J9" s="34" t="s">
        <v>875</v>
      </c>
      <c r="K9" s="32"/>
      <c r="L9" s="32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2:44" x14ac:dyDescent="0.25">
      <c r="B10" s="21"/>
      <c r="D10" s="4"/>
      <c r="E10" s="4"/>
      <c r="F10" s="4" t="s">
        <v>871</v>
      </c>
      <c r="G10" s="4" t="s">
        <v>363</v>
      </c>
      <c r="H10" s="4" t="s">
        <v>364</v>
      </c>
      <c r="I10" s="6"/>
      <c r="J10" s="26" t="s">
        <v>477</v>
      </c>
      <c r="K10" s="6"/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2:44" x14ac:dyDescent="0.25">
      <c r="B11" s="21"/>
      <c r="C11" s="21"/>
      <c r="D11" s="4"/>
      <c r="E11" s="4"/>
      <c r="F11" s="4" t="s">
        <v>558</v>
      </c>
      <c r="G11" s="4" t="s">
        <v>558</v>
      </c>
      <c r="H11" s="4" t="s">
        <v>558</v>
      </c>
      <c r="I11" s="6"/>
      <c r="J11" s="50" t="s">
        <v>474</v>
      </c>
      <c r="K11" s="33"/>
      <c r="L11" s="33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2:44" x14ac:dyDescent="0.25">
      <c r="B12" s="48"/>
      <c r="C12" s="48"/>
      <c r="D12" s="49" t="s">
        <v>361</v>
      </c>
      <c r="E12" s="49" t="s">
        <v>362</v>
      </c>
      <c r="F12" s="4" t="s">
        <v>476</v>
      </c>
      <c r="G12" s="4" t="s">
        <v>476</v>
      </c>
      <c r="H12" s="4" t="s">
        <v>476</v>
      </c>
      <c r="I12" s="29"/>
      <c r="J12" s="36" t="s">
        <v>475</v>
      </c>
      <c r="K12" s="36"/>
      <c r="L12" s="36"/>
      <c r="M12" s="49"/>
      <c r="N12" s="30" t="s">
        <v>876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28"/>
    </row>
    <row r="13" spans="2:44" x14ac:dyDescent="0.25">
      <c r="B13" s="48" t="s">
        <v>368</v>
      </c>
      <c r="C13" s="48" t="s">
        <v>365</v>
      </c>
      <c r="D13" s="49" t="s">
        <v>560</v>
      </c>
      <c r="E13" s="49" t="s">
        <v>561</v>
      </c>
      <c r="F13" s="49">
        <v>2019</v>
      </c>
      <c r="G13" s="4" t="s">
        <v>557</v>
      </c>
      <c r="H13" s="4" t="s">
        <v>557</v>
      </c>
      <c r="I13" s="29"/>
      <c r="J13" s="36" t="s">
        <v>363</v>
      </c>
      <c r="K13" s="36" t="s">
        <v>367</v>
      </c>
      <c r="L13" s="36" t="s">
        <v>478</v>
      </c>
      <c r="M13" s="49"/>
      <c r="N13" s="28">
        <v>1990</v>
      </c>
      <c r="O13" s="28">
        <v>1991</v>
      </c>
      <c r="P13" s="28">
        <v>1992</v>
      </c>
      <c r="Q13" s="28">
        <v>1993</v>
      </c>
      <c r="R13" s="28">
        <v>1994</v>
      </c>
      <c r="S13" s="28">
        <v>1995</v>
      </c>
      <c r="T13" s="28">
        <v>1996</v>
      </c>
      <c r="U13" s="28">
        <v>1997</v>
      </c>
      <c r="V13" s="28">
        <v>1998</v>
      </c>
      <c r="W13" s="28">
        <v>1999</v>
      </c>
      <c r="X13" s="28">
        <v>2000</v>
      </c>
      <c r="Y13" s="28">
        <v>2001</v>
      </c>
      <c r="Z13" s="28">
        <v>2002</v>
      </c>
      <c r="AA13" s="28">
        <v>2003</v>
      </c>
      <c r="AB13" s="28">
        <v>2004</v>
      </c>
      <c r="AC13" s="28">
        <v>2005</v>
      </c>
      <c r="AD13" s="28">
        <v>2006</v>
      </c>
      <c r="AE13" s="28">
        <v>2007</v>
      </c>
      <c r="AF13" s="28">
        <v>2008</v>
      </c>
      <c r="AG13" s="28">
        <v>2009</v>
      </c>
      <c r="AH13" s="28">
        <v>2010</v>
      </c>
      <c r="AI13" s="28">
        <v>2011</v>
      </c>
      <c r="AJ13" s="28">
        <v>2012</v>
      </c>
      <c r="AK13" s="28">
        <v>2013</v>
      </c>
      <c r="AL13" s="28">
        <v>2014</v>
      </c>
      <c r="AM13" s="28">
        <v>2015</v>
      </c>
      <c r="AN13" s="28">
        <v>2016</v>
      </c>
      <c r="AO13" s="28">
        <v>2017</v>
      </c>
      <c r="AP13" s="28">
        <v>2018</v>
      </c>
      <c r="AQ13" s="28">
        <v>2019</v>
      </c>
      <c r="AR13" s="28"/>
    </row>
    <row r="14" spans="2:44" x14ac:dyDescent="0.25">
      <c r="D14" s="2"/>
      <c r="E14" s="2"/>
      <c r="F14" s="38"/>
      <c r="G14" s="38"/>
      <c r="H14" s="3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2:44" x14ac:dyDescent="0.25">
      <c r="B15" s="20" t="s">
        <v>444</v>
      </c>
      <c r="C15" s="20" t="s">
        <v>392</v>
      </c>
      <c r="D15" s="27">
        <v>12.920000076293945</v>
      </c>
      <c r="E15" s="27">
        <v>74.879997253417969</v>
      </c>
      <c r="F15" s="27">
        <v>60.929134368896484</v>
      </c>
      <c r="G15" s="27">
        <f>AVERAGE(N15:AP15)</f>
        <v>26.013575882747254</v>
      </c>
      <c r="H15" s="27">
        <f>STDEV(N15:AP15)</f>
        <v>7.4906364983867064</v>
      </c>
      <c r="I15" s="27"/>
      <c r="J15" s="27">
        <f>F15-G15</f>
        <v>34.91555848614923</v>
      </c>
      <c r="K15" s="2">
        <f>RANK(AQ15,N15:AQ15)</f>
        <v>1</v>
      </c>
      <c r="L15" s="27">
        <f>J15/H15</f>
        <v>4.6612271859232735</v>
      </c>
      <c r="M15" s="27"/>
      <c r="N15" s="27">
        <v>33.181102752685547</v>
      </c>
      <c r="O15" s="27">
        <v>25.543306350708008</v>
      </c>
      <c r="P15" s="27">
        <v>29.393701553344727</v>
      </c>
      <c r="Q15" s="27">
        <v>19.834646224975586</v>
      </c>
      <c r="R15" s="27">
        <v>34.960628509521484</v>
      </c>
      <c r="S15" s="27">
        <v>25.972440719604492</v>
      </c>
      <c r="T15" s="27">
        <v>10.122047424316406</v>
      </c>
      <c r="U15" s="27">
        <v>34.685039520263672</v>
      </c>
      <c r="V15" s="27">
        <v>12.984251976013184</v>
      </c>
      <c r="W15" s="27">
        <v>22.200786590576172</v>
      </c>
      <c r="X15" s="27">
        <v>22.71259880065918</v>
      </c>
      <c r="Y15" s="27">
        <v>18.472440719604492</v>
      </c>
      <c r="Z15" s="27">
        <v>19.952754974365234</v>
      </c>
      <c r="AA15" s="27">
        <v>20.543306350708008</v>
      </c>
      <c r="AB15" s="27">
        <v>30.964567184448242</v>
      </c>
      <c r="AC15" s="27">
        <v>24.925197601318359</v>
      </c>
      <c r="AD15" s="27">
        <v>22.748031616210938</v>
      </c>
      <c r="AE15" s="27">
        <v>29.570865631103516</v>
      </c>
      <c r="AF15" s="27">
        <v>22.598424911499023</v>
      </c>
      <c r="AG15" s="27">
        <v>26.547245025634766</v>
      </c>
      <c r="AH15" s="27">
        <v>28.566928863525391</v>
      </c>
      <c r="AI15" s="27">
        <v>34.287403106689453</v>
      </c>
      <c r="AJ15" s="27">
        <v>42.307086944580078</v>
      </c>
      <c r="AK15" s="27">
        <v>25.318897247314453</v>
      </c>
      <c r="AL15" s="27">
        <v>39.204723358154297</v>
      </c>
      <c r="AM15" s="27">
        <v>18.799213409423828</v>
      </c>
      <c r="AN15" s="27">
        <v>17.366142272949219</v>
      </c>
      <c r="AO15" s="27">
        <v>28.968503952026367</v>
      </c>
      <c r="AP15" s="27">
        <v>31.661417007446289</v>
      </c>
      <c r="AQ15" s="27">
        <v>60.929134368896484</v>
      </c>
      <c r="AR15" s="27"/>
    </row>
    <row r="16" spans="2:44" x14ac:dyDescent="0.25">
      <c r="B16" s="20" t="s">
        <v>445</v>
      </c>
      <c r="C16" s="20" t="s">
        <v>393</v>
      </c>
      <c r="D16" s="27">
        <v>11.25</v>
      </c>
      <c r="E16" s="27">
        <v>75.779998779296875</v>
      </c>
      <c r="F16" s="27">
        <v>39.822834014892578</v>
      </c>
      <c r="G16" s="27">
        <v>10.715269893208253</v>
      </c>
      <c r="H16" s="27">
        <v>8.9089511837310358</v>
      </c>
      <c r="I16" s="27"/>
      <c r="J16" s="27">
        <f t="shared" ref="J16:J76" si="0">F16-G16</f>
        <v>29.107564121684327</v>
      </c>
      <c r="K16" s="2">
        <v>1</v>
      </c>
      <c r="L16" s="27">
        <v>3.2672268060957301</v>
      </c>
      <c r="M16" s="27"/>
      <c r="N16" s="27">
        <v>7.1889762878417969</v>
      </c>
      <c r="O16" s="27">
        <v>11.196850776672363</v>
      </c>
      <c r="P16" s="27">
        <v>12.889763832092285</v>
      </c>
      <c r="Q16" s="27">
        <v>6.7716536521911621</v>
      </c>
      <c r="R16" s="27">
        <v>9.5944881439208984</v>
      </c>
      <c r="S16" s="27">
        <v>24.27952766418457</v>
      </c>
      <c r="T16" s="27">
        <v>12.925196647644043</v>
      </c>
      <c r="U16" s="27">
        <v>0</v>
      </c>
      <c r="V16" s="27">
        <v>0</v>
      </c>
      <c r="W16" s="27"/>
      <c r="X16" s="27">
        <v>0.5078740119934082</v>
      </c>
      <c r="Y16" s="27">
        <v>1.1811023578047752E-2</v>
      </c>
      <c r="Z16" s="27">
        <v>0</v>
      </c>
      <c r="AA16" s="27">
        <v>1.7519685029983521</v>
      </c>
      <c r="AB16" s="27">
        <v>0.44094488024711609</v>
      </c>
      <c r="AC16" s="27">
        <v>8.1771650314331055</v>
      </c>
      <c r="AD16" s="27">
        <v>20.929134368896484</v>
      </c>
      <c r="AE16" s="27">
        <v>20.377952575683594</v>
      </c>
      <c r="AF16" s="27">
        <v>3.9370078593492508E-2</v>
      </c>
      <c r="AG16" s="27">
        <v>8.9094486236572266</v>
      </c>
      <c r="AH16" s="27">
        <v>10.71259880065918</v>
      </c>
      <c r="AI16" s="27">
        <v>20.291337966918945</v>
      </c>
      <c r="AJ16" s="27">
        <v>16.381889343261719</v>
      </c>
      <c r="AK16" s="27">
        <v>11.629920959472656</v>
      </c>
      <c r="AL16" s="27">
        <v>30.818897247314453</v>
      </c>
      <c r="AM16" s="27">
        <v>12.708661079406738</v>
      </c>
      <c r="AN16" s="27">
        <v>8.2755908966064453</v>
      </c>
      <c r="AO16" s="27">
        <v>15.551180839538574</v>
      </c>
      <c r="AP16" s="27">
        <v>27.665353775024414</v>
      </c>
      <c r="AQ16" s="27">
        <v>39.822834014892578</v>
      </c>
      <c r="AR16" s="27"/>
    </row>
    <row r="17" spans="2:44" x14ac:dyDescent="0.25">
      <c r="B17" s="20" t="s">
        <v>448</v>
      </c>
      <c r="C17" s="20" t="s">
        <v>396</v>
      </c>
      <c r="D17" s="27">
        <v>24.649999618530273</v>
      </c>
      <c r="E17" s="27">
        <v>77.319999694824219</v>
      </c>
      <c r="F17" s="27">
        <v>33.448818206787109</v>
      </c>
      <c r="G17" s="27">
        <v>8.4856095966593976</v>
      </c>
      <c r="H17" s="27">
        <v>6.0556341144656924</v>
      </c>
      <c r="I17" s="27"/>
      <c r="J17" s="27">
        <f t="shared" si="0"/>
        <v>24.963208610127712</v>
      </c>
      <c r="K17" s="2">
        <v>1</v>
      </c>
      <c r="L17" s="27">
        <v>4.1223112457365323</v>
      </c>
      <c r="M17" s="27"/>
      <c r="N17" s="27">
        <v>6.1732282638549805</v>
      </c>
      <c r="O17" s="27">
        <v>1.1496063470840454</v>
      </c>
      <c r="P17" s="27">
        <v>13.055118560791016</v>
      </c>
      <c r="Q17" s="27">
        <v>0.95275592803955078</v>
      </c>
      <c r="R17" s="27">
        <v>3.8110237121582031</v>
      </c>
      <c r="S17" s="27">
        <v>16.511810302734375</v>
      </c>
      <c r="T17" s="27">
        <v>9.0551182627677917E-2</v>
      </c>
      <c r="U17" s="27">
        <v>18.960630416870117</v>
      </c>
      <c r="V17" s="27">
        <v>5.3503937721252441</v>
      </c>
      <c r="W17" s="27">
        <v>0.35039371252059937</v>
      </c>
      <c r="X17" s="27">
        <v>3.9881889820098877</v>
      </c>
      <c r="Y17" s="27">
        <v>4.1889762878417969</v>
      </c>
      <c r="Z17" s="27">
        <v>7.5944881439208984</v>
      </c>
      <c r="AA17" s="27">
        <v>9.5393705368041992</v>
      </c>
      <c r="AB17" s="27">
        <v>17.027559280395508</v>
      </c>
      <c r="AC17" s="27">
        <v>1.9251968860626221</v>
      </c>
      <c r="AD17" s="27">
        <v>9.7165355682373047</v>
      </c>
      <c r="AE17" s="27">
        <v>7.3110237121582031</v>
      </c>
      <c r="AF17" s="27">
        <v>7.881889820098877</v>
      </c>
      <c r="AG17" s="27">
        <v>7.8622045516967773</v>
      </c>
      <c r="AH17" s="27">
        <v>6.1535434722900391</v>
      </c>
      <c r="AI17" s="27">
        <v>7.1889762878417969</v>
      </c>
      <c r="AJ17" s="27">
        <v>8.1259841918945313</v>
      </c>
      <c r="AK17" s="27">
        <v>20.354330062866211</v>
      </c>
      <c r="AL17" s="27">
        <v>16.047245025634766</v>
      </c>
      <c r="AM17" s="27">
        <v>14.610236167907715</v>
      </c>
      <c r="AN17" s="27">
        <v>17.685039520263672</v>
      </c>
      <c r="AO17" s="27">
        <v>1.2519685029983521</v>
      </c>
      <c r="AP17" s="27">
        <v>11.224409103393555</v>
      </c>
      <c r="AQ17" s="27">
        <v>33.448818206787109</v>
      </c>
      <c r="AR17" s="27"/>
    </row>
    <row r="18" spans="2:44" x14ac:dyDescent="0.25">
      <c r="B18" s="20" t="s">
        <v>538</v>
      </c>
      <c r="C18" s="20" t="s">
        <v>548</v>
      </c>
      <c r="D18" s="27">
        <v>15.479999542236328</v>
      </c>
      <c r="E18" s="27">
        <v>73.819999694824219</v>
      </c>
      <c r="F18" s="27">
        <v>40.204723358154297</v>
      </c>
      <c r="G18" s="27">
        <v>15.666716962193068</v>
      </c>
      <c r="H18" s="27">
        <v>10.803703257045258</v>
      </c>
      <c r="I18" s="27"/>
      <c r="J18" s="27">
        <f t="shared" si="0"/>
        <v>24.538006395961229</v>
      </c>
      <c r="K18" s="2">
        <v>1</v>
      </c>
      <c r="L18" s="27">
        <v>2.2712588278430941</v>
      </c>
      <c r="M18" s="27"/>
      <c r="N18" s="27">
        <v>23.614173889160156</v>
      </c>
      <c r="O18" s="27">
        <v>16.133857727050781</v>
      </c>
      <c r="P18" s="27">
        <v>25.555118560791016</v>
      </c>
      <c r="Q18" s="27">
        <v>12.846456527709961</v>
      </c>
      <c r="R18" s="27">
        <v>20.72834587097168</v>
      </c>
      <c r="S18" s="27">
        <v>22.377952575683594</v>
      </c>
      <c r="T18" s="27">
        <v>12.976377487182617</v>
      </c>
      <c r="U18" s="27">
        <v>7.8740157186985016E-2</v>
      </c>
      <c r="V18" s="27">
        <v>0</v>
      </c>
      <c r="W18" s="27"/>
      <c r="X18" s="27"/>
      <c r="Y18" s="27">
        <v>0.68897640705108643</v>
      </c>
      <c r="Z18" s="27">
        <v>0.24015748500823975</v>
      </c>
      <c r="AA18" s="27">
        <v>0</v>
      </c>
      <c r="AB18" s="27">
        <v>0</v>
      </c>
      <c r="AC18" s="27">
        <v>12.838582992553711</v>
      </c>
      <c r="AD18" s="27">
        <v>22.72834587097168</v>
      </c>
      <c r="AE18" s="27">
        <v>31.090551376342773</v>
      </c>
      <c r="AF18" s="27"/>
      <c r="AG18" s="27">
        <v>10.318897247314453</v>
      </c>
      <c r="AH18" s="27">
        <v>26.940944671630859</v>
      </c>
      <c r="AI18" s="27">
        <v>27.153543472290039</v>
      </c>
      <c r="AJ18" s="27">
        <v>25.984251022338867</v>
      </c>
      <c r="AK18" s="27">
        <v>14.185039520263672</v>
      </c>
      <c r="AL18" s="27">
        <v>38.464565277099609</v>
      </c>
      <c r="AM18" s="27">
        <v>12.846456527709961</v>
      </c>
      <c r="AN18" s="27">
        <v>17.629920959472656</v>
      </c>
      <c r="AO18" s="27">
        <v>17.625984191894531</v>
      </c>
      <c r="AP18" s="27">
        <v>14.28740119934082</v>
      </c>
      <c r="AQ18" s="27">
        <v>40.204723358154297</v>
      </c>
      <c r="AR18" s="27"/>
    </row>
    <row r="19" spans="2:44" x14ac:dyDescent="0.25">
      <c r="B19" s="20" t="s">
        <v>441</v>
      </c>
      <c r="C19" s="20" t="s">
        <v>389</v>
      </c>
      <c r="D19" s="27">
        <v>15.850000381469727</v>
      </c>
      <c r="E19" s="27">
        <v>74.620002746582031</v>
      </c>
      <c r="F19" s="27">
        <v>26.559055328369141</v>
      </c>
      <c r="G19" s="27">
        <v>6.1744501672942063</v>
      </c>
      <c r="H19" s="27">
        <v>3.5393214886949873</v>
      </c>
      <c r="I19" s="27"/>
      <c r="J19" s="27">
        <f t="shared" si="0"/>
        <v>20.384605161074933</v>
      </c>
      <c r="K19" s="2">
        <v>1</v>
      </c>
      <c r="L19" s="27">
        <v>5.7594669560778193</v>
      </c>
      <c r="M19" s="27"/>
      <c r="N19" s="27">
        <v>5.0629920959472656</v>
      </c>
      <c r="O19" s="27">
        <v>4.2244095802307129</v>
      </c>
      <c r="P19" s="27">
        <v>3.6299211978912354</v>
      </c>
      <c r="Q19" s="27">
        <v>18.49212646484375</v>
      </c>
      <c r="R19" s="27">
        <v>11.015748023986816</v>
      </c>
      <c r="S19" s="27">
        <v>4.1338582038879395</v>
      </c>
      <c r="T19" s="27">
        <v>2.6220471858978271</v>
      </c>
      <c r="U19" s="27">
        <v>9.7086610794067383</v>
      </c>
      <c r="V19" s="27">
        <v>5.2834644317626953</v>
      </c>
      <c r="W19" s="27">
        <v>2.4566929340362549</v>
      </c>
      <c r="X19" s="27">
        <v>3.7519686222076416</v>
      </c>
      <c r="Y19" s="27">
        <v>3.9763779640197754</v>
      </c>
      <c r="Z19" s="27">
        <v>5.2204723358154297</v>
      </c>
      <c r="AA19" s="27">
        <v>2.0748031139373779</v>
      </c>
      <c r="AB19" s="27">
        <v>9.0984249114990234</v>
      </c>
      <c r="AC19" s="27">
        <v>8.4566926956176758</v>
      </c>
      <c r="AD19" s="27">
        <v>9.421259880065918</v>
      </c>
      <c r="AE19" s="27">
        <v>8.7322835922241211</v>
      </c>
      <c r="AF19" s="27">
        <v>9.8307085037231445</v>
      </c>
      <c r="AG19" s="27">
        <v>3.5157480239868164</v>
      </c>
      <c r="AH19" s="27">
        <v>5.2795276641845703</v>
      </c>
      <c r="AI19" s="27">
        <v>7.9488186836242676</v>
      </c>
      <c r="AJ19" s="27">
        <v>4.921259880065918</v>
      </c>
      <c r="AK19" s="27">
        <v>4.7362203598022461</v>
      </c>
      <c r="AL19" s="27">
        <v>6.460629940032959</v>
      </c>
      <c r="AM19" s="27">
        <v>2.4566929340362549</v>
      </c>
      <c r="AN19" s="27">
        <v>8.496063232421875</v>
      </c>
      <c r="AO19" s="27">
        <v>2.5472440719604492</v>
      </c>
      <c r="AP19" s="27">
        <v>5.5039372444152832</v>
      </c>
      <c r="AQ19" s="27">
        <v>26.559055328369141</v>
      </c>
      <c r="AR19" s="27"/>
    </row>
    <row r="20" spans="2:44" x14ac:dyDescent="0.25">
      <c r="B20" s="20" t="s">
        <v>537</v>
      </c>
      <c r="C20" s="20" t="s">
        <v>547</v>
      </c>
      <c r="D20" s="27">
        <v>19.079999923706055</v>
      </c>
      <c r="E20" s="27">
        <v>82.029998779296875</v>
      </c>
      <c r="F20" s="27">
        <v>26.216535568237305</v>
      </c>
      <c r="G20" s="27">
        <v>12.562449142850678</v>
      </c>
      <c r="H20" s="27">
        <v>5.4302388163177318</v>
      </c>
      <c r="I20" s="27"/>
      <c r="J20" s="27">
        <f t="shared" si="0"/>
        <v>13.654086425386627</v>
      </c>
      <c r="K20" s="2">
        <v>2</v>
      </c>
      <c r="L20" s="27">
        <v>2.5144541312541242</v>
      </c>
      <c r="M20" s="27"/>
      <c r="N20" s="27">
        <v>21.862205505371094</v>
      </c>
      <c r="O20" s="27">
        <v>12.866141319274902</v>
      </c>
      <c r="P20" s="27">
        <v>8.6889762878417969</v>
      </c>
      <c r="Q20" s="27">
        <v>7.7677164077758789</v>
      </c>
      <c r="R20" s="27">
        <v>6.9015746116638184</v>
      </c>
      <c r="S20" s="27">
        <v>10.307086944580078</v>
      </c>
      <c r="T20" s="27">
        <v>8.0866146087646484</v>
      </c>
      <c r="U20" s="27">
        <v>4.0826773643493652</v>
      </c>
      <c r="V20" s="27">
        <v>6.0472440719604492</v>
      </c>
      <c r="W20" s="27">
        <v>28.448818206787109</v>
      </c>
      <c r="X20" s="27">
        <v>13.980315208435059</v>
      </c>
      <c r="Y20" s="27">
        <v>14.933071136474609</v>
      </c>
      <c r="Z20" s="27">
        <v>13.700787544250488</v>
      </c>
      <c r="AA20" s="27">
        <v>15.724409103393555</v>
      </c>
      <c r="AB20" s="27">
        <v>12.696850776672363</v>
      </c>
      <c r="AC20" s="27">
        <v>9.8188972473144531</v>
      </c>
      <c r="AD20" s="27">
        <v>13.129920959472656</v>
      </c>
      <c r="AE20" s="27">
        <v>13.913385391235352</v>
      </c>
      <c r="AF20" s="27">
        <v>9.7047243118286133</v>
      </c>
      <c r="AG20" s="27">
        <v>7.8740158081054688</v>
      </c>
      <c r="AH20" s="27">
        <v>18.582677841186523</v>
      </c>
      <c r="AI20" s="27">
        <v>11.342519760131836</v>
      </c>
      <c r="AJ20" s="27">
        <v>20.366142272949219</v>
      </c>
      <c r="AK20" s="27">
        <v>7.8976378440856934</v>
      </c>
      <c r="AL20" s="27">
        <v>6.4527559280395508</v>
      </c>
      <c r="AM20" s="27">
        <v>16.468503952026367</v>
      </c>
      <c r="AN20" s="27">
        <v>12.688976287841797</v>
      </c>
      <c r="AO20" s="27">
        <v>10.88582706451416</v>
      </c>
      <c r="AP20" s="27">
        <v>19.090551376342773</v>
      </c>
      <c r="AQ20" s="27">
        <v>26.216535568237305</v>
      </c>
      <c r="AR20" s="27"/>
    </row>
    <row r="21" spans="2:44" x14ac:dyDescent="0.25">
      <c r="B21" s="20" t="s">
        <v>452</v>
      </c>
      <c r="C21" s="20" t="s">
        <v>400</v>
      </c>
      <c r="D21" s="27">
        <v>24.569999694824219</v>
      </c>
      <c r="E21" s="27">
        <v>80.830001831054688</v>
      </c>
      <c r="F21" s="27">
        <v>19.303150177001953</v>
      </c>
      <c r="G21" s="27">
        <v>6.3575385704084679</v>
      </c>
      <c r="H21" s="27">
        <v>6.1745074059312515</v>
      </c>
      <c r="I21" s="27"/>
      <c r="J21" s="27">
        <f t="shared" si="0"/>
        <v>12.945611606593484</v>
      </c>
      <c r="K21" s="2">
        <v>2</v>
      </c>
      <c r="L21" s="27">
        <v>2.096622573350206</v>
      </c>
      <c r="M21" s="27"/>
      <c r="N21" s="27">
        <v>0.77952754497528076</v>
      </c>
      <c r="O21" s="27">
        <v>0.59055119752883911</v>
      </c>
      <c r="P21" s="27">
        <v>12.645668983459473</v>
      </c>
      <c r="Q21" s="27">
        <v>16.759841918945313</v>
      </c>
      <c r="R21" s="27">
        <v>13.094488143920898</v>
      </c>
      <c r="S21" s="27">
        <v>7.0433073043823242</v>
      </c>
      <c r="T21" s="27">
        <v>9.2795276641845703</v>
      </c>
      <c r="U21" s="27">
        <v>0</v>
      </c>
      <c r="V21" s="27">
        <v>0</v>
      </c>
      <c r="W21" s="27">
        <v>1.1811023578047752E-2</v>
      </c>
      <c r="X21" s="27"/>
      <c r="Y21" s="27"/>
      <c r="Z21" s="27">
        <v>0</v>
      </c>
      <c r="AA21" s="27">
        <v>3.5078740119934082</v>
      </c>
      <c r="AB21" s="27">
        <v>0</v>
      </c>
      <c r="AC21" s="27">
        <v>9.4724407196044922</v>
      </c>
      <c r="AD21" s="27">
        <v>6.6889762878417969</v>
      </c>
      <c r="AE21" s="27">
        <v>3.921259880065918</v>
      </c>
      <c r="AF21" s="27">
        <v>1.9685039296746254E-2</v>
      </c>
      <c r="AG21" s="27">
        <v>0.77559053897857666</v>
      </c>
      <c r="AH21" s="27">
        <v>3.2125983238220215</v>
      </c>
      <c r="AI21" s="27">
        <v>7.1023621559143066</v>
      </c>
      <c r="AJ21" s="27">
        <v>15.988188743591309</v>
      </c>
      <c r="AK21" s="27">
        <v>17.814960479736328</v>
      </c>
      <c r="AL21" s="27">
        <v>3.7637796401977539</v>
      </c>
      <c r="AM21" s="27">
        <v>6.7992124557495117</v>
      </c>
      <c r="AN21" s="27">
        <v>19.72047233581543</v>
      </c>
      <c r="AO21" s="27">
        <v>4.3779525756835938</v>
      </c>
      <c r="AP21" s="27">
        <v>8.2834644317626953</v>
      </c>
      <c r="AQ21" s="27">
        <v>19.303150177001953</v>
      </c>
      <c r="AR21" s="27"/>
    </row>
    <row r="22" spans="2:44" x14ac:dyDescent="0.25">
      <c r="B22" s="20" t="s">
        <v>437</v>
      </c>
      <c r="C22" s="20" t="s">
        <v>385</v>
      </c>
      <c r="D22" s="27">
        <v>22.299999237060547</v>
      </c>
      <c r="E22" s="27">
        <v>70.779998779296875</v>
      </c>
      <c r="F22" s="27">
        <v>18.811023712158203</v>
      </c>
      <c r="G22" s="27">
        <v>6.137523740530014</v>
      </c>
      <c r="H22" s="27">
        <v>5.0634579468051166</v>
      </c>
      <c r="I22" s="27"/>
      <c r="J22" s="27">
        <f t="shared" si="0"/>
        <v>12.673499971628189</v>
      </c>
      <c r="K22" s="2">
        <v>2</v>
      </c>
      <c r="L22" s="27">
        <v>2.5029337865094288</v>
      </c>
      <c r="M22" s="27"/>
      <c r="N22" s="27">
        <v>8.4921255111694336</v>
      </c>
      <c r="O22" s="27">
        <v>3.1968502998352051</v>
      </c>
      <c r="P22" s="27">
        <v>4.0708661079406738</v>
      </c>
      <c r="Q22" s="27">
        <v>5.9055119752883911E-2</v>
      </c>
      <c r="R22" s="27">
        <v>2.421259880065918</v>
      </c>
      <c r="S22" s="27">
        <v>15.224409103393555</v>
      </c>
      <c r="T22" s="27">
        <v>2.9173228740692139</v>
      </c>
      <c r="U22" s="27">
        <v>3.8228347301483154</v>
      </c>
      <c r="V22" s="27">
        <v>3.5826771259307861</v>
      </c>
      <c r="W22" s="27">
        <v>4.3307088315486908E-2</v>
      </c>
      <c r="X22" s="27">
        <v>2.9055118560791016</v>
      </c>
      <c r="Y22" s="27">
        <v>3.8267717361450195</v>
      </c>
      <c r="Z22" s="27">
        <v>4.9842519760131836</v>
      </c>
      <c r="AA22" s="27">
        <v>6.5</v>
      </c>
      <c r="AB22" s="27">
        <v>12.17322826385498</v>
      </c>
      <c r="AC22" s="27">
        <v>5.4291338920593262</v>
      </c>
      <c r="AD22" s="27">
        <v>6.0039372444152832</v>
      </c>
      <c r="AE22" s="27">
        <v>19.791337966918945</v>
      </c>
      <c r="AF22" s="27">
        <v>10.263779640197754</v>
      </c>
      <c r="AG22" s="27">
        <v>5.3464565277099609</v>
      </c>
      <c r="AH22" s="27">
        <v>17.456693649291992</v>
      </c>
      <c r="AI22" s="27">
        <v>8.8267717361450195</v>
      </c>
      <c r="AJ22" s="27">
        <v>0.25196850299835205</v>
      </c>
      <c r="AK22" s="27">
        <v>6.7086615562438965</v>
      </c>
      <c r="AL22" s="27">
        <v>2.0039370059967041</v>
      </c>
      <c r="AM22" s="27">
        <v>7.8740157186985016E-2</v>
      </c>
      <c r="AN22" s="27">
        <v>10.799212455749512</v>
      </c>
      <c r="AO22" s="27">
        <v>4.539370059967041</v>
      </c>
      <c r="AP22" s="27">
        <v>6.2677164077758789</v>
      </c>
      <c r="AQ22" s="27">
        <v>18.811023712158203</v>
      </c>
      <c r="AR22" s="27"/>
    </row>
    <row r="23" spans="2:44" x14ac:dyDescent="0.25">
      <c r="B23" s="20" t="s">
        <v>460</v>
      </c>
      <c r="C23" s="20" t="s">
        <v>408</v>
      </c>
      <c r="D23" s="27">
        <v>21.920000076293945</v>
      </c>
      <c r="E23" s="27">
        <v>84.080001831054688</v>
      </c>
      <c r="F23" s="27">
        <v>22.366142272949219</v>
      </c>
      <c r="G23" s="27">
        <v>11.925759259079184</v>
      </c>
      <c r="H23" s="27">
        <v>6.1081752962155758</v>
      </c>
      <c r="I23" s="27"/>
      <c r="J23" s="27">
        <f t="shared" si="0"/>
        <v>10.440383013870035</v>
      </c>
      <c r="K23" s="2">
        <v>3</v>
      </c>
      <c r="L23" s="27">
        <v>1.7092474442144043</v>
      </c>
      <c r="M23" s="27"/>
      <c r="N23" s="27">
        <v>3.9291338920593262</v>
      </c>
      <c r="O23" s="27">
        <v>12.381889343261719</v>
      </c>
      <c r="P23" s="27">
        <v>8.5433073043823242</v>
      </c>
      <c r="Q23" s="27">
        <v>8.0866146087646484</v>
      </c>
      <c r="R23" s="27">
        <v>16.700786590576172</v>
      </c>
      <c r="S23" s="27">
        <v>5.9055118560791016</v>
      </c>
      <c r="T23" s="27">
        <v>12.043307304382324</v>
      </c>
      <c r="U23" s="27"/>
      <c r="V23" s="27">
        <v>4.9488186836242676</v>
      </c>
      <c r="W23" s="27">
        <v>13.748031616210938</v>
      </c>
      <c r="X23" s="27">
        <v>4.7559056282043457</v>
      </c>
      <c r="Y23" s="27">
        <v>9.2322835922241211</v>
      </c>
      <c r="Z23" s="27">
        <v>0.20078739523887634</v>
      </c>
      <c r="AA23" s="27">
        <v>15.027559280395508</v>
      </c>
      <c r="AB23" s="27">
        <v>23.566928863525391</v>
      </c>
      <c r="AC23" s="27">
        <v>5.6929135322570801</v>
      </c>
      <c r="AD23" s="27">
        <v>13.653543472290039</v>
      </c>
      <c r="AE23" s="27">
        <v>13.61417293548584</v>
      </c>
      <c r="AF23" s="27">
        <v>19.708662033081055</v>
      </c>
      <c r="AG23" s="27">
        <v>8.1023626327514648</v>
      </c>
      <c r="AH23" s="27">
        <v>7.4488186836242676</v>
      </c>
      <c r="AI23" s="27">
        <v>8.3897638320922852</v>
      </c>
      <c r="AJ23" s="27">
        <v>25.27952766418457</v>
      </c>
      <c r="AK23" s="27">
        <v>13.129920959472656</v>
      </c>
      <c r="AL23" s="27">
        <v>10.818897247314453</v>
      </c>
      <c r="AM23" s="27">
        <v>20.22834587097168</v>
      </c>
      <c r="AN23" s="27">
        <v>14.370079040527344</v>
      </c>
      <c r="AO23" s="27">
        <v>17.751968383789063</v>
      </c>
      <c r="AP23" s="27">
        <v>16.661417007446289</v>
      </c>
      <c r="AQ23" s="27">
        <v>22.366142272949219</v>
      </c>
      <c r="AR23" s="27"/>
    </row>
    <row r="24" spans="2:44" x14ac:dyDescent="0.25">
      <c r="B24" s="20" t="s">
        <v>456</v>
      </c>
      <c r="C24" s="20" t="s">
        <v>404</v>
      </c>
      <c r="D24" s="27">
        <v>16.979999542236328</v>
      </c>
      <c r="E24" s="27">
        <v>73.330001831054688</v>
      </c>
      <c r="F24" s="27">
        <v>34.944881439208984</v>
      </c>
      <c r="G24" s="27">
        <v>24.71341299188548</v>
      </c>
      <c r="H24" s="27">
        <v>8.2629841906746577</v>
      </c>
      <c r="I24" s="27"/>
      <c r="J24" s="27">
        <f t="shared" si="0"/>
        <v>10.231468447323504</v>
      </c>
      <c r="K24" s="2">
        <v>4</v>
      </c>
      <c r="L24" s="27">
        <v>1.2382292173414073</v>
      </c>
      <c r="M24" s="27"/>
      <c r="N24" s="27">
        <v>35.47637939453125</v>
      </c>
      <c r="O24" s="27">
        <v>18.759841918945313</v>
      </c>
      <c r="P24" s="27">
        <v>27.641733169555664</v>
      </c>
      <c r="Q24" s="27">
        <v>19.169290542602539</v>
      </c>
      <c r="R24" s="27">
        <v>13.070866584777832</v>
      </c>
      <c r="S24" s="27">
        <v>28.350393295288086</v>
      </c>
      <c r="T24" s="27">
        <v>22.842519760131836</v>
      </c>
      <c r="U24" s="27">
        <v>27.744094848632813</v>
      </c>
      <c r="V24" s="27">
        <v>31.826770782470703</v>
      </c>
      <c r="W24" s="27">
        <v>6.9015746116638184</v>
      </c>
      <c r="X24" s="27">
        <v>28.216535568237305</v>
      </c>
      <c r="Y24" s="27">
        <v>26.944881439208984</v>
      </c>
      <c r="Z24" s="27">
        <v>26.417322158813477</v>
      </c>
      <c r="AA24" s="27">
        <v>14.740157127380371</v>
      </c>
      <c r="AB24" s="27">
        <v>27.283464431762695</v>
      </c>
      <c r="AC24" s="27">
        <v>33.779525756835938</v>
      </c>
      <c r="AD24" s="27">
        <v>30.944881439208984</v>
      </c>
      <c r="AE24" s="27">
        <v>44.622047424316406</v>
      </c>
      <c r="AF24" s="27">
        <v>22.921258926391602</v>
      </c>
      <c r="AG24" s="27">
        <v>15.381889343261719</v>
      </c>
      <c r="AH24" s="27">
        <v>31.425197601318359</v>
      </c>
      <c r="AI24" s="27">
        <v>37.47637939453125</v>
      </c>
      <c r="AJ24" s="27">
        <v>21.99212646484375</v>
      </c>
      <c r="AK24" s="27">
        <v>15.570866584777832</v>
      </c>
      <c r="AL24" s="27">
        <v>23.547245025634766</v>
      </c>
      <c r="AM24" s="27">
        <v>14.972440719604492</v>
      </c>
      <c r="AN24" s="27">
        <v>28.129920959472656</v>
      </c>
      <c r="AO24" s="27">
        <v>22.677165985107422</v>
      </c>
      <c r="AP24" s="27">
        <v>17.862205505371094</v>
      </c>
      <c r="AQ24" s="27">
        <v>34.944881439208984</v>
      </c>
      <c r="AR24" s="27"/>
    </row>
    <row r="25" spans="2:44" x14ac:dyDescent="0.25">
      <c r="B25" s="20" t="s">
        <v>446</v>
      </c>
      <c r="C25" s="20" t="s">
        <v>394</v>
      </c>
      <c r="D25" s="27">
        <v>8.4799995422363281</v>
      </c>
      <c r="E25" s="27">
        <v>76.949996948242188</v>
      </c>
      <c r="F25" s="27">
        <v>15.129920959472656</v>
      </c>
      <c r="G25" s="27">
        <v>5.3031495768448398</v>
      </c>
      <c r="H25" s="27">
        <v>4.7177118666044739</v>
      </c>
      <c r="I25" s="27"/>
      <c r="J25" s="27">
        <f t="shared" si="0"/>
        <v>9.8267713826278165</v>
      </c>
      <c r="K25" s="2">
        <v>3</v>
      </c>
      <c r="L25" s="27">
        <v>2.0829528509761528</v>
      </c>
      <c r="M25" s="27"/>
      <c r="N25" s="27">
        <v>2.1614172458648682</v>
      </c>
      <c r="O25" s="27">
        <v>5.5629920959472656</v>
      </c>
      <c r="P25" s="27">
        <v>2.960629940032959</v>
      </c>
      <c r="Q25" s="27">
        <v>1.7637795209884644</v>
      </c>
      <c r="R25" s="27">
        <v>7.4488186836242676</v>
      </c>
      <c r="S25" s="27">
        <v>1.133858323097229</v>
      </c>
      <c r="T25" s="27">
        <v>3.6850392818450928</v>
      </c>
      <c r="U25" s="27">
        <v>4.7637796401977539</v>
      </c>
      <c r="V25" s="27">
        <v>7.578740119934082</v>
      </c>
      <c r="W25" s="27">
        <v>2.7086613178253174</v>
      </c>
      <c r="X25" s="27">
        <v>12.838582992553711</v>
      </c>
      <c r="Y25" s="27">
        <v>7.6220474243164063</v>
      </c>
      <c r="Z25" s="27">
        <v>3.7795276641845703</v>
      </c>
      <c r="AA25" s="27">
        <v>3.8031497001647949</v>
      </c>
      <c r="AB25" s="27">
        <v>3.1377952098846436</v>
      </c>
      <c r="AC25" s="27">
        <v>1.6692913770675659</v>
      </c>
      <c r="AD25" s="27">
        <v>4.0472440719604492</v>
      </c>
      <c r="AE25" s="27">
        <v>5.8070864677429199</v>
      </c>
      <c r="AF25" s="27">
        <v>2.1023621559143066</v>
      </c>
      <c r="AG25" s="27">
        <v>3.1653542518615723</v>
      </c>
      <c r="AH25" s="27">
        <v>4.1338582038879395</v>
      </c>
      <c r="AI25" s="27">
        <v>2.6259841918945313</v>
      </c>
      <c r="AJ25" s="27">
        <v>6.4527559280395508</v>
      </c>
      <c r="AK25" s="27">
        <v>4.8700785636901855</v>
      </c>
      <c r="AL25" s="27">
        <v>20.78740119934082</v>
      </c>
      <c r="AM25" s="27">
        <v>2.0078740119934082</v>
      </c>
      <c r="AN25" s="27">
        <v>1.7637795209884644</v>
      </c>
      <c r="AO25" s="27">
        <v>4.5629920959472656</v>
      </c>
      <c r="AP25" s="27">
        <v>18.846456527709961</v>
      </c>
      <c r="AQ25" s="27">
        <v>15.129920959472656</v>
      </c>
      <c r="AR25" s="27"/>
    </row>
    <row r="26" spans="2:44" x14ac:dyDescent="0.25">
      <c r="B26" s="20" t="s">
        <v>453</v>
      </c>
      <c r="C26" s="20" t="s">
        <v>401</v>
      </c>
      <c r="D26" s="27">
        <v>23.280000686645508</v>
      </c>
      <c r="E26" s="27">
        <v>77.349998474121094</v>
      </c>
      <c r="F26" s="27">
        <v>19.385826110839844</v>
      </c>
      <c r="G26" s="27">
        <v>11.611729646551199</v>
      </c>
      <c r="H26" s="27">
        <v>8.0118713098428778</v>
      </c>
      <c r="I26" s="27"/>
      <c r="J26" s="27">
        <f t="shared" si="0"/>
        <v>7.774096464288645</v>
      </c>
      <c r="K26" s="2">
        <v>7</v>
      </c>
      <c r="L26" s="27">
        <v>0.97032218362492695</v>
      </c>
      <c r="M26" s="27"/>
      <c r="N26" s="27">
        <v>5.7362203598022461</v>
      </c>
      <c r="O26" s="27">
        <v>25.023622512817383</v>
      </c>
      <c r="P26" s="27">
        <v>10.574803352355957</v>
      </c>
      <c r="Q26" s="27">
        <v>8.8700790405273438</v>
      </c>
      <c r="R26" s="27">
        <v>17.216535568237305</v>
      </c>
      <c r="S26" s="27">
        <v>7.8582677841186523</v>
      </c>
      <c r="T26" s="27">
        <v>26.322834014892578</v>
      </c>
      <c r="U26" s="27">
        <v>9.5354328155517578</v>
      </c>
      <c r="V26" s="27">
        <v>9.1811027526855469</v>
      </c>
      <c r="W26" s="27">
        <v>7.4448819160461426</v>
      </c>
      <c r="X26" s="27">
        <v>7.8779525756835938</v>
      </c>
      <c r="Y26" s="27">
        <v>4.7795276641845703</v>
      </c>
      <c r="Z26" s="27">
        <v>20.082677841186523</v>
      </c>
      <c r="AA26" s="27">
        <v>5.5905513763427734</v>
      </c>
      <c r="AB26" s="27">
        <v>8.2952756881713867</v>
      </c>
      <c r="AC26" s="27">
        <v>5.8976378440856934</v>
      </c>
      <c r="AD26" s="27">
        <v>35.618110656738281</v>
      </c>
      <c r="AE26" s="27">
        <v>4.8307085037231445</v>
      </c>
      <c r="AF26" s="27">
        <v>7.4173226356506348</v>
      </c>
      <c r="AG26" s="27">
        <v>4.2913384437561035</v>
      </c>
      <c r="AH26" s="27">
        <v>6.1417322158813477</v>
      </c>
      <c r="AI26" s="27">
        <v>13.952755928039551</v>
      </c>
      <c r="AJ26" s="27">
        <v>23.153543472290039</v>
      </c>
      <c r="AK26" s="27">
        <v>10.929133415222168</v>
      </c>
      <c r="AL26" s="27">
        <v>4.0039372444152832</v>
      </c>
      <c r="AM26" s="27">
        <v>12.531496047973633</v>
      </c>
      <c r="AN26" s="27">
        <v>20.49212646484375</v>
      </c>
      <c r="AO26" s="27">
        <v>3.2992126941680908</v>
      </c>
      <c r="AP26" s="27">
        <v>9.7913389205932617</v>
      </c>
      <c r="AQ26" s="27">
        <v>19.385826110839844</v>
      </c>
      <c r="AR26" s="27"/>
    </row>
    <row r="27" spans="2:44" x14ac:dyDescent="0.25">
      <c r="B27" s="20" t="s">
        <v>438</v>
      </c>
      <c r="C27" s="20" t="s">
        <v>386</v>
      </c>
      <c r="D27" s="27">
        <v>21.200000762939453</v>
      </c>
      <c r="E27" s="27">
        <v>72.830001831054688</v>
      </c>
      <c r="F27" s="27">
        <v>17.814960479736328</v>
      </c>
      <c r="G27" s="27">
        <v>10.188554508345467</v>
      </c>
      <c r="H27" s="27">
        <v>7.0606789910370793</v>
      </c>
      <c r="I27" s="27"/>
      <c r="J27" s="27">
        <f t="shared" si="0"/>
        <v>7.6264059713908612</v>
      </c>
      <c r="K27" s="2">
        <v>5</v>
      </c>
      <c r="L27" s="27">
        <v>1.0801235944973455</v>
      </c>
      <c r="M27" s="27"/>
      <c r="N27" s="27">
        <v>15.216535568237305</v>
      </c>
      <c r="O27" s="27">
        <v>5.7086615562438965</v>
      </c>
      <c r="P27" s="27">
        <v>0</v>
      </c>
      <c r="Q27" s="27">
        <v>9.4133853912353516</v>
      </c>
      <c r="R27" s="27">
        <v>18.791337966918945</v>
      </c>
      <c r="S27" s="27">
        <v>2.9291338920593262</v>
      </c>
      <c r="T27" s="27">
        <v>6.7755904197692871</v>
      </c>
      <c r="U27" s="27">
        <v>10.338582992553711</v>
      </c>
      <c r="V27" s="27">
        <v>7.8267717361450195</v>
      </c>
      <c r="W27" s="27">
        <v>3.3110237121582031</v>
      </c>
      <c r="X27" s="27">
        <v>2.1417322158813477</v>
      </c>
      <c r="Y27" s="27">
        <v>8.2283468246459961</v>
      </c>
      <c r="Z27" s="27">
        <v>16.834646224975586</v>
      </c>
      <c r="AA27" s="27">
        <v>11.83464527130127</v>
      </c>
      <c r="AB27" s="27">
        <v>27.267717361450195</v>
      </c>
      <c r="AC27" s="27">
        <v>10.858267784118652</v>
      </c>
      <c r="AD27" s="27">
        <v>2.6220471858978271</v>
      </c>
      <c r="AE27" s="27">
        <v>26.870079040527344</v>
      </c>
      <c r="AF27" s="27">
        <v>13.476377487182617</v>
      </c>
      <c r="AG27" s="27">
        <v>8.5472440719604492</v>
      </c>
      <c r="AH27" s="27">
        <v>10.818897247314453</v>
      </c>
      <c r="AI27" s="27">
        <v>20.263778686523438</v>
      </c>
      <c r="AJ27" s="27">
        <v>2.8149607181549072</v>
      </c>
      <c r="AK27" s="27">
        <v>11.976377487182617</v>
      </c>
      <c r="AL27" s="27"/>
      <c r="AM27" s="27">
        <v>1.9291338920593262</v>
      </c>
      <c r="AN27" s="27">
        <v>6.5826773643493652</v>
      </c>
      <c r="AO27" s="27">
        <v>12.755905151367188</v>
      </c>
      <c r="AP27" s="27">
        <v>9.1456689834594727</v>
      </c>
      <c r="AQ27" s="27">
        <v>17.814960479736328</v>
      </c>
      <c r="AR27" s="27"/>
    </row>
    <row r="28" spans="2:44" x14ac:dyDescent="0.25">
      <c r="B28" s="20" t="s">
        <v>436</v>
      </c>
      <c r="C28" s="20" t="s">
        <v>384</v>
      </c>
      <c r="D28" s="27">
        <v>23.25</v>
      </c>
      <c r="E28" s="27">
        <v>69.669998168945313</v>
      </c>
      <c r="F28" s="27">
        <v>9.2007875442504883</v>
      </c>
      <c r="G28" s="27">
        <v>3.391591677043055</v>
      </c>
      <c r="H28" s="27">
        <v>4.2986372469457992</v>
      </c>
      <c r="I28" s="27"/>
      <c r="J28" s="27">
        <f t="shared" si="0"/>
        <v>5.8091958672074337</v>
      </c>
      <c r="K28" s="2">
        <v>5</v>
      </c>
      <c r="L28" s="27">
        <v>1.3514040691232769</v>
      </c>
      <c r="M28" s="27"/>
      <c r="N28" s="27">
        <v>7.5236220359802246</v>
      </c>
      <c r="O28" s="27">
        <v>7.0866145193576813E-2</v>
      </c>
      <c r="P28" s="27">
        <v>1.0866141319274902</v>
      </c>
      <c r="Q28" s="27">
        <v>1.1811023578047752E-2</v>
      </c>
      <c r="R28" s="27">
        <v>1.4685039520263672</v>
      </c>
      <c r="S28" s="27">
        <v>3.1496062874794006E-2</v>
      </c>
      <c r="T28" s="27">
        <v>1.1811023578047752E-2</v>
      </c>
      <c r="U28" s="27">
        <v>1.0708661079406738</v>
      </c>
      <c r="V28" s="27">
        <v>1.1574803590774536</v>
      </c>
      <c r="W28" s="27">
        <v>0</v>
      </c>
      <c r="X28" s="27">
        <v>0.18503937125205994</v>
      </c>
      <c r="Y28" s="27"/>
      <c r="Z28" s="27">
        <v>0.74015748500823975</v>
      </c>
      <c r="AA28" s="27">
        <v>4.6023621559143066</v>
      </c>
      <c r="AB28" s="27">
        <v>4.0236220359802246</v>
      </c>
      <c r="AC28" s="27">
        <v>0.84645670652389526</v>
      </c>
      <c r="AD28" s="27">
        <v>13.692913055419922</v>
      </c>
      <c r="AE28" s="27">
        <v>12.133858680725098</v>
      </c>
      <c r="AF28" s="27">
        <v>3.2440943717956543</v>
      </c>
      <c r="AG28" s="27">
        <v>7.8031497001647949</v>
      </c>
      <c r="AH28" s="27">
        <v>10.60629940032959</v>
      </c>
      <c r="AI28" s="27">
        <v>12.409448623657227</v>
      </c>
      <c r="AJ28" s="27">
        <v>3.9370078593492508E-2</v>
      </c>
      <c r="AK28" s="27">
        <v>0.83858269453048706</v>
      </c>
      <c r="AL28" s="27">
        <v>2.1889762878417969</v>
      </c>
      <c r="AM28" s="27">
        <v>3.5433072596788406E-2</v>
      </c>
      <c r="AN28" s="27">
        <v>5.6377954483032227</v>
      </c>
      <c r="AO28" s="27">
        <v>3.1377952098846436</v>
      </c>
      <c r="AP28" s="27">
        <v>0.36614173650741577</v>
      </c>
      <c r="AQ28" s="27">
        <v>9.2007875442504883</v>
      </c>
      <c r="AR28" s="27"/>
    </row>
    <row r="29" spans="2:44" x14ac:dyDescent="0.25">
      <c r="B29" s="20" t="s">
        <v>425</v>
      </c>
      <c r="C29" s="20" t="s">
        <v>373</v>
      </c>
      <c r="D29" s="27">
        <v>18.770000457763672</v>
      </c>
      <c r="E29" s="27">
        <v>79.430000305175781</v>
      </c>
      <c r="F29" s="27">
        <v>11.425196647644043</v>
      </c>
      <c r="G29" s="27">
        <v>6.202204642295837</v>
      </c>
      <c r="H29" s="27">
        <v>5.4328718447793021</v>
      </c>
      <c r="I29" s="27"/>
      <c r="J29" s="27">
        <f t="shared" si="0"/>
        <v>5.222992005348206</v>
      </c>
      <c r="K29" s="2">
        <v>6</v>
      </c>
      <c r="L29" s="27">
        <v>0.96136852746990908</v>
      </c>
      <c r="M29" s="27"/>
      <c r="N29" s="27">
        <v>13.767716407775879</v>
      </c>
      <c r="O29" s="27">
        <v>4.539370059967041</v>
      </c>
      <c r="P29" s="27">
        <v>4.9881887435913086</v>
      </c>
      <c r="Q29" s="27">
        <v>3.9291338920593262</v>
      </c>
      <c r="R29" s="27">
        <v>5.0551180839538574</v>
      </c>
      <c r="S29" s="27">
        <v>1.7677165269851685</v>
      </c>
      <c r="T29" s="27">
        <v>2.8110237121582031</v>
      </c>
      <c r="U29" s="27">
        <v>0</v>
      </c>
      <c r="V29" s="27">
        <v>0</v>
      </c>
      <c r="W29" s="27"/>
      <c r="X29" s="27"/>
      <c r="Y29" s="27"/>
      <c r="Z29" s="27"/>
      <c r="AA29" s="27">
        <v>0</v>
      </c>
      <c r="AB29" s="27">
        <v>0</v>
      </c>
      <c r="AC29" s="27">
        <v>5.1889762878417969</v>
      </c>
      <c r="AD29" s="27">
        <v>14.358267784118652</v>
      </c>
      <c r="AE29" s="27">
        <v>7.4291338920593262</v>
      </c>
      <c r="AF29" s="27">
        <v>1.5275590419769287</v>
      </c>
      <c r="AG29" s="27">
        <v>7.0944881439208984</v>
      </c>
      <c r="AH29" s="27">
        <v>17.885826110839844</v>
      </c>
      <c r="AI29" s="27">
        <v>7.1023621559143066</v>
      </c>
      <c r="AJ29" s="27">
        <v>13.783464431762695</v>
      </c>
      <c r="AK29" s="27">
        <v>7.3740158081054688</v>
      </c>
      <c r="AL29" s="27">
        <v>5.9724407196044922</v>
      </c>
      <c r="AM29" s="27">
        <v>3.3700788021087646</v>
      </c>
      <c r="AN29" s="27">
        <v>5.6417322158813477</v>
      </c>
      <c r="AO29" s="27">
        <v>3.0511810779571533</v>
      </c>
      <c r="AP29" s="27">
        <v>18.417322158813477</v>
      </c>
      <c r="AQ29" s="27">
        <v>11.425196647644043</v>
      </c>
      <c r="AR29" s="27"/>
    </row>
    <row r="30" spans="2:44" x14ac:dyDescent="0.25">
      <c r="B30" s="20" t="s">
        <v>465</v>
      </c>
      <c r="C30" s="20" t="s">
        <v>413</v>
      </c>
      <c r="D30" s="27">
        <v>11.029999732971191</v>
      </c>
      <c r="E30" s="27">
        <v>77.050003051757813</v>
      </c>
      <c r="F30" s="27">
        <v>5.6496062278747559</v>
      </c>
      <c r="G30" s="27">
        <v>0.83043714342959996</v>
      </c>
      <c r="H30" s="27">
        <v>0.77739417074441808</v>
      </c>
      <c r="I30" s="27"/>
      <c r="J30" s="27">
        <f t="shared" si="0"/>
        <v>4.8191690844451562</v>
      </c>
      <c r="K30" s="2">
        <v>1</v>
      </c>
      <c r="L30" s="27">
        <v>6.1991320051067662</v>
      </c>
      <c r="M30" s="27"/>
      <c r="N30" s="27">
        <v>0.24015748500823975</v>
      </c>
      <c r="O30" s="27">
        <v>0.58267718553543091</v>
      </c>
      <c r="P30" s="27">
        <v>0.30708661675453186</v>
      </c>
      <c r="Q30" s="27">
        <v>2.1102361679077148</v>
      </c>
      <c r="R30" s="27">
        <v>7.0866145193576813E-2</v>
      </c>
      <c r="S30" s="27">
        <v>0.47244095802307129</v>
      </c>
      <c r="T30" s="27">
        <v>2.3740158081054688</v>
      </c>
      <c r="U30" s="27">
        <v>0.4921259880065918</v>
      </c>
      <c r="V30" s="27">
        <v>0.59842520952224731</v>
      </c>
      <c r="W30" s="27">
        <v>0</v>
      </c>
      <c r="X30" s="27">
        <v>2.118110179901123</v>
      </c>
      <c r="Y30" s="27">
        <v>0.16141732037067413</v>
      </c>
      <c r="Z30" s="27">
        <v>0.17716535925865173</v>
      </c>
      <c r="AA30" s="27">
        <v>0.23622047901153564</v>
      </c>
      <c r="AB30" s="27">
        <v>0.74015748500823975</v>
      </c>
      <c r="AC30" s="27">
        <v>1.0826771259307861</v>
      </c>
      <c r="AD30" s="27">
        <v>0.18897637724876404</v>
      </c>
      <c r="AE30" s="27">
        <v>1.7362204790115356</v>
      </c>
      <c r="AF30" s="27">
        <v>1.9015748500823975</v>
      </c>
      <c r="AG30" s="27">
        <v>2.0708661079406738</v>
      </c>
      <c r="AH30" s="27">
        <v>1.8622046709060669</v>
      </c>
      <c r="AI30" s="27">
        <v>0.18110236525535583</v>
      </c>
      <c r="AJ30" s="27">
        <v>0.16929133236408234</v>
      </c>
      <c r="AK30" s="27">
        <v>0.66141730546951294</v>
      </c>
      <c r="AL30" s="27">
        <v>0.83464568853378296</v>
      </c>
      <c r="AM30" s="27">
        <v>5.118110403418541E-2</v>
      </c>
      <c r="AN30" s="27">
        <v>0</v>
      </c>
      <c r="AO30" s="27">
        <v>1.2086614370346069</v>
      </c>
      <c r="AP30" s="27">
        <v>1.4527559280395508</v>
      </c>
      <c r="AQ30" s="27">
        <v>5.6496062278747559</v>
      </c>
      <c r="AR30" s="27"/>
    </row>
    <row r="31" spans="2:44" x14ac:dyDescent="0.25">
      <c r="B31" s="20" t="s">
        <v>473</v>
      </c>
      <c r="C31" s="20" t="s">
        <v>421</v>
      </c>
      <c r="D31" s="27">
        <v>11.670000076293945</v>
      </c>
      <c r="E31" s="27">
        <v>92.720001220703125</v>
      </c>
      <c r="F31" s="27">
        <v>17.141733169555664</v>
      </c>
      <c r="G31" s="27">
        <v>12.377671635244042</v>
      </c>
      <c r="H31" s="27">
        <v>5.8915673648322153</v>
      </c>
      <c r="I31" s="27"/>
      <c r="J31" s="27">
        <f t="shared" si="0"/>
        <v>4.7640615343116224</v>
      </c>
      <c r="K31" s="2">
        <v>7</v>
      </c>
      <c r="L31" s="27">
        <v>0.80862379046179289</v>
      </c>
      <c r="M31" s="27"/>
      <c r="N31" s="27"/>
      <c r="O31" s="27">
        <v>0.22834645211696625</v>
      </c>
      <c r="P31" s="27">
        <v>1.1811023578047752E-2</v>
      </c>
      <c r="Q31" s="27">
        <v>12.980315208435059</v>
      </c>
      <c r="R31" s="27">
        <v>5.4921259880065918</v>
      </c>
      <c r="S31" s="27">
        <v>0.91732281446456909</v>
      </c>
      <c r="T31" s="27">
        <v>15.913385391235352</v>
      </c>
      <c r="U31" s="27">
        <v>6.7204723358154297</v>
      </c>
      <c r="V31" s="27">
        <v>8.2165355682373047</v>
      </c>
      <c r="W31" s="27">
        <v>16.173229217529297</v>
      </c>
      <c r="X31" s="27">
        <v>17.956693649291992</v>
      </c>
      <c r="Y31" s="27">
        <v>14.074803352355957</v>
      </c>
      <c r="Z31" s="27">
        <v>10.633858680725098</v>
      </c>
      <c r="AA31" s="27">
        <v>12</v>
      </c>
      <c r="AB31" s="27">
        <v>14.267716407775879</v>
      </c>
      <c r="AC31" s="27">
        <v>18.216535568237305</v>
      </c>
      <c r="AD31" s="27">
        <v>12.303149223327637</v>
      </c>
      <c r="AE31" s="27">
        <v>17.783464431762695</v>
      </c>
      <c r="AF31" s="27">
        <v>19.622047424316406</v>
      </c>
      <c r="AG31" s="27">
        <v>16.476377487182617</v>
      </c>
      <c r="AH31" s="27">
        <v>16.736221313476563</v>
      </c>
      <c r="AI31" s="27">
        <v>18.657480239868164</v>
      </c>
      <c r="AJ31" s="27">
        <v>16.027559280395508</v>
      </c>
      <c r="AK31" s="27">
        <v>8.4606294631958008</v>
      </c>
      <c r="AL31" s="27">
        <v>5</v>
      </c>
      <c r="AM31" s="27">
        <v>13.728346824645996</v>
      </c>
      <c r="AN31" s="27">
        <v>12.921259880065918</v>
      </c>
      <c r="AO31" s="27">
        <v>19.901575088500977</v>
      </c>
      <c r="AP31" s="27">
        <v>15.153543472290039</v>
      </c>
      <c r="AQ31" s="27">
        <v>17.141733169555664</v>
      </c>
      <c r="AR31" s="27"/>
    </row>
    <row r="32" spans="2:44" x14ac:dyDescent="0.25">
      <c r="B32" s="20" t="s">
        <v>464</v>
      </c>
      <c r="C32" s="20" t="s">
        <v>412</v>
      </c>
      <c r="D32" s="27">
        <v>11.770000457763672</v>
      </c>
      <c r="E32" s="27">
        <v>79.769996643066406</v>
      </c>
      <c r="F32" s="27">
        <v>8.6299209594726563</v>
      </c>
      <c r="G32" s="27">
        <v>4.1149605906009672</v>
      </c>
      <c r="H32" s="27">
        <v>3.3743876104854911</v>
      </c>
      <c r="I32" s="27"/>
      <c r="J32" s="27">
        <f t="shared" si="0"/>
        <v>4.5149603688716891</v>
      </c>
      <c r="K32" s="2">
        <v>3</v>
      </c>
      <c r="L32" s="27">
        <v>1.3380088152416187</v>
      </c>
      <c r="M32" s="27"/>
      <c r="N32" s="27">
        <v>8.082676887512207</v>
      </c>
      <c r="O32" s="27">
        <v>5.1023621559143066</v>
      </c>
      <c r="P32" s="27">
        <v>0.20078739523887634</v>
      </c>
      <c r="Q32" s="27">
        <v>2.4881889820098877</v>
      </c>
      <c r="R32" s="27">
        <v>9.2834644317626953</v>
      </c>
      <c r="S32" s="27">
        <v>8.421259880065918</v>
      </c>
      <c r="T32" s="27">
        <v>6.6535434722900391</v>
      </c>
      <c r="U32" s="27">
        <v>0</v>
      </c>
      <c r="V32" s="27">
        <v>0</v>
      </c>
      <c r="W32" s="27"/>
      <c r="X32" s="27"/>
      <c r="Y32" s="27"/>
      <c r="Z32" s="27">
        <v>0</v>
      </c>
      <c r="AA32" s="27">
        <v>0</v>
      </c>
      <c r="AB32" s="27">
        <v>0</v>
      </c>
      <c r="AC32" s="27">
        <v>3.9330708980560303</v>
      </c>
      <c r="AD32" s="27">
        <v>0.13385826349258423</v>
      </c>
      <c r="AE32" s="27">
        <v>6.3228344917297363</v>
      </c>
      <c r="AF32" s="27"/>
      <c r="AG32" s="27">
        <v>3.7283463478088379</v>
      </c>
      <c r="AH32" s="27">
        <v>7.6653542518615723</v>
      </c>
      <c r="AI32" s="27">
        <v>2.5433070659637451</v>
      </c>
      <c r="AJ32" s="27">
        <v>2.5039370059967041</v>
      </c>
      <c r="AK32" s="27">
        <v>8.0629920959472656</v>
      </c>
      <c r="AL32" s="27">
        <v>7.3897638320922852</v>
      </c>
      <c r="AM32" s="27">
        <v>3.578740119934082</v>
      </c>
      <c r="AN32" s="27">
        <v>1.578740119934082</v>
      </c>
      <c r="AO32" s="27">
        <v>9.3779525756835938</v>
      </c>
      <c r="AP32" s="27">
        <v>5.8228344917297363</v>
      </c>
      <c r="AQ32" s="27">
        <v>8.6299209594726563</v>
      </c>
      <c r="AR32" s="27"/>
    </row>
    <row r="33" spans="2:44" x14ac:dyDescent="0.25">
      <c r="B33" s="20" t="s">
        <v>467</v>
      </c>
      <c r="C33" s="20" t="s">
        <v>415</v>
      </c>
      <c r="D33" s="27">
        <v>10.770000457763672</v>
      </c>
      <c r="E33" s="27">
        <v>78.720001220703125</v>
      </c>
      <c r="F33" s="27">
        <v>6.3110237121582031</v>
      </c>
      <c r="G33" s="27">
        <v>2.4539777120767998</v>
      </c>
      <c r="H33" s="27">
        <v>2.2949130681853784</v>
      </c>
      <c r="I33" s="27"/>
      <c r="J33" s="27">
        <f t="shared" si="0"/>
        <v>3.8570460000814033</v>
      </c>
      <c r="K33" s="2">
        <v>4</v>
      </c>
      <c r="L33" s="27">
        <v>1.680693728033553</v>
      </c>
      <c r="M33" s="27"/>
      <c r="N33" s="27">
        <v>0.71259844303131104</v>
      </c>
      <c r="O33" s="27">
        <v>2.9527559280395508</v>
      </c>
      <c r="P33" s="27">
        <v>0.73228347301483154</v>
      </c>
      <c r="Q33" s="27">
        <v>1.0118110179901123</v>
      </c>
      <c r="R33" s="27">
        <v>0.20866142213344574</v>
      </c>
      <c r="S33" s="27">
        <v>2.7519686222076416</v>
      </c>
      <c r="T33" s="27">
        <v>3.2795276641845703</v>
      </c>
      <c r="U33" s="27">
        <v>0</v>
      </c>
      <c r="V33" s="27">
        <v>6.5866141319274902</v>
      </c>
      <c r="W33" s="27">
        <v>0.55905508995056152</v>
      </c>
      <c r="X33" s="27">
        <v>0.9960629940032959</v>
      </c>
      <c r="Y33" s="27">
        <v>0.55118107795715332</v>
      </c>
      <c r="Z33" s="27">
        <v>0.38976377248764038</v>
      </c>
      <c r="AA33" s="27">
        <v>5.4094486236572266</v>
      </c>
      <c r="AB33" s="27">
        <v>0.12992125749588013</v>
      </c>
      <c r="AC33" s="27">
        <v>1.2992125749588013</v>
      </c>
      <c r="AD33" s="27">
        <v>6.8188977241516113</v>
      </c>
      <c r="AE33" s="27">
        <v>5.6417322158813477</v>
      </c>
      <c r="AF33" s="27">
        <v>7.8622045516967773</v>
      </c>
      <c r="AG33" s="27">
        <v>2.0472440719604492</v>
      </c>
      <c r="AH33" s="27">
        <v>1.078740119934082</v>
      </c>
      <c r="AI33" s="27">
        <v>3.881889820098877</v>
      </c>
      <c r="AJ33" s="27">
        <v>0.75196850299835205</v>
      </c>
      <c r="AK33" s="27">
        <v>3.232283353805542</v>
      </c>
      <c r="AL33" s="27">
        <v>3.692913293838501</v>
      </c>
      <c r="AM33" s="27">
        <v>2.6377952098846436</v>
      </c>
      <c r="AN33" s="27">
        <v>1.0826771259307861</v>
      </c>
      <c r="AO33" s="27">
        <v>4.8464565277099609</v>
      </c>
      <c r="AP33" s="27">
        <v>1.9685039296746254E-2</v>
      </c>
      <c r="AQ33" s="27">
        <v>6.3110237121582031</v>
      </c>
      <c r="AR33" s="27"/>
    </row>
    <row r="34" spans="2:44" x14ac:dyDescent="0.25">
      <c r="B34" s="20" t="s">
        <v>443</v>
      </c>
      <c r="C34" s="20" t="s">
        <v>391</v>
      </c>
      <c r="D34" s="27">
        <v>15.420000076293945</v>
      </c>
      <c r="E34" s="27">
        <v>75.629997253417969</v>
      </c>
      <c r="F34" s="27">
        <v>6.1811022758483887</v>
      </c>
      <c r="G34" s="27">
        <v>2.6520499504845718</v>
      </c>
      <c r="H34" s="27">
        <v>3.1903336355745822</v>
      </c>
      <c r="I34" s="27"/>
      <c r="J34" s="27">
        <f t="shared" si="0"/>
        <v>3.5290523253638169</v>
      </c>
      <c r="K34" s="2">
        <v>4</v>
      </c>
      <c r="L34" s="27">
        <v>1.1061703033225962</v>
      </c>
      <c r="M34" s="27"/>
      <c r="N34" s="27">
        <v>0.9881889820098877</v>
      </c>
      <c r="O34" s="27">
        <v>0.78346455097198486</v>
      </c>
      <c r="P34" s="27">
        <v>0.74803149700164795</v>
      </c>
      <c r="Q34" s="27">
        <v>0.74409449100494385</v>
      </c>
      <c r="R34" s="27">
        <v>0.47637796401977539</v>
      </c>
      <c r="S34" s="27">
        <v>0.5078740119934082</v>
      </c>
      <c r="T34" s="27">
        <v>4.7007875442504883</v>
      </c>
      <c r="U34" s="27">
        <v>1.5590550899505615</v>
      </c>
      <c r="V34" s="27">
        <v>2.6653542518615723</v>
      </c>
      <c r="W34" s="27">
        <v>0.98425197601318359</v>
      </c>
      <c r="X34" s="27">
        <v>15.622047424316406</v>
      </c>
      <c r="Y34" s="27">
        <v>2.3110237121582031</v>
      </c>
      <c r="Z34" s="27">
        <v>5.1417322158813477</v>
      </c>
      <c r="AA34" s="27">
        <v>1.5590550899505615</v>
      </c>
      <c r="AB34" s="27">
        <v>1.5472440719604492</v>
      </c>
      <c r="AC34" s="27">
        <v>1.3070865869522095</v>
      </c>
      <c r="AD34" s="27">
        <v>1.4370079040527344</v>
      </c>
      <c r="AE34" s="27">
        <v>0.55905508995056152</v>
      </c>
      <c r="AF34" s="27">
        <v>2.5472440719604492</v>
      </c>
      <c r="AG34" s="27">
        <v>2.6771652698516846</v>
      </c>
      <c r="AH34" s="27">
        <v>4.8110237121582031</v>
      </c>
      <c r="AI34" s="27">
        <v>1.5236220359802246</v>
      </c>
      <c r="AJ34" s="27">
        <v>1.4803149700164795</v>
      </c>
      <c r="AK34" s="27">
        <v>0.38582676649093628</v>
      </c>
      <c r="AL34" s="27">
        <v>8.6299209594726563</v>
      </c>
      <c r="AM34" s="27">
        <v>6.7362203598022461</v>
      </c>
      <c r="AN34" s="27">
        <v>1.7755905389785767</v>
      </c>
      <c r="AO34" s="27">
        <v>0.95275592803955078</v>
      </c>
      <c r="AP34" s="27">
        <v>1.7480314970016479</v>
      </c>
      <c r="AQ34" s="27">
        <v>6.1811022758483887</v>
      </c>
      <c r="AR34" s="27"/>
    </row>
    <row r="35" spans="2:44" x14ac:dyDescent="0.25">
      <c r="B35" s="20" t="s">
        <v>462</v>
      </c>
      <c r="C35" s="20" t="s">
        <v>410</v>
      </c>
      <c r="D35" s="27">
        <v>26.299999237060547</v>
      </c>
      <c r="E35" s="27">
        <v>73.019996643066406</v>
      </c>
      <c r="F35" s="27">
        <v>6.2874016761779785</v>
      </c>
      <c r="G35" s="27">
        <v>3.0286451033477126</v>
      </c>
      <c r="H35" s="27">
        <v>2.4637306644880885</v>
      </c>
      <c r="I35" s="3"/>
      <c r="J35" s="27">
        <f t="shared" si="0"/>
        <v>3.2587565728302659</v>
      </c>
      <c r="K35" s="2">
        <v>3</v>
      </c>
      <c r="L35" s="27">
        <v>1.3226918915292094</v>
      </c>
      <c r="M35" s="27"/>
      <c r="N35" s="27">
        <v>4.5629920959472656</v>
      </c>
      <c r="O35" s="27">
        <v>2.1417322158813477</v>
      </c>
      <c r="P35" s="27">
        <v>0.92125982046127319</v>
      </c>
      <c r="Q35" s="27">
        <v>0.28346458077430725</v>
      </c>
      <c r="R35" s="27">
        <v>3.6417322158813477</v>
      </c>
      <c r="S35" s="27">
        <v>2.2874016761779785</v>
      </c>
      <c r="T35" s="27">
        <v>2.0866141319274902</v>
      </c>
      <c r="U35" s="27">
        <v>5.6338582038879395</v>
      </c>
      <c r="V35" s="27">
        <v>2.7598426342010498</v>
      </c>
      <c r="W35" s="27">
        <v>4.8385825157165527</v>
      </c>
      <c r="X35" s="27">
        <v>0.62992125749588013</v>
      </c>
      <c r="Y35" s="27">
        <v>3.6023621559143066</v>
      </c>
      <c r="Z35" s="27">
        <v>0.82677167654037476</v>
      </c>
      <c r="AA35" s="27">
        <v>0.64960628747940063</v>
      </c>
      <c r="AB35" s="27">
        <v>3.3149607181549072</v>
      </c>
      <c r="AC35" s="27">
        <v>1.9133858680725098</v>
      </c>
      <c r="AD35" s="27">
        <v>4.118110179901123</v>
      </c>
      <c r="AE35" s="27">
        <v>1.0275590419769287</v>
      </c>
      <c r="AF35" s="27">
        <v>2.2913386821746826</v>
      </c>
      <c r="AG35" s="27">
        <v>0.29133859276771545</v>
      </c>
      <c r="AH35" s="27">
        <v>3.7519686222076416</v>
      </c>
      <c r="AI35" s="27">
        <v>1.8779528141021729</v>
      </c>
      <c r="AJ35" s="27">
        <v>8.2244091033935547</v>
      </c>
      <c r="AK35" s="27">
        <v>5.0078740119934082</v>
      </c>
      <c r="AL35" s="27">
        <v>3.4685039520263672</v>
      </c>
      <c r="AM35" s="27">
        <v>2.4645669460296631</v>
      </c>
      <c r="AN35" s="27">
        <v>11.444881439208984</v>
      </c>
      <c r="AO35" s="27">
        <v>0.29921260476112366</v>
      </c>
      <c r="AP35" s="27">
        <v>3.4685039520263672</v>
      </c>
      <c r="AQ35" s="27">
        <v>6.2874016761779785</v>
      </c>
      <c r="AR35" s="27"/>
    </row>
    <row r="36" spans="2:44" x14ac:dyDescent="0.25">
      <c r="B36" s="20" t="s">
        <v>447</v>
      </c>
      <c r="C36" s="20" t="s">
        <v>395</v>
      </c>
      <c r="D36" s="27">
        <v>22.770000457763672</v>
      </c>
      <c r="E36" s="27">
        <v>81.900001525878906</v>
      </c>
      <c r="F36" s="27">
        <v>14.358267784118652</v>
      </c>
      <c r="G36" s="27">
        <v>11.408498451627533</v>
      </c>
      <c r="H36" s="27">
        <v>4.8976072941330457</v>
      </c>
      <c r="I36" s="27"/>
      <c r="J36" s="27">
        <f t="shared" si="0"/>
        <v>2.9497693324911189</v>
      </c>
      <c r="K36" s="2">
        <v>5</v>
      </c>
      <c r="L36" s="27">
        <v>0.60228784288701831</v>
      </c>
      <c r="M36" s="27"/>
      <c r="N36" s="27">
        <v>8.6456689834594727</v>
      </c>
      <c r="O36" s="27">
        <v>11.889763832092285</v>
      </c>
      <c r="P36" s="27">
        <v>6.7322835922241211</v>
      </c>
      <c r="Q36" s="27">
        <v>8.8346452713012695</v>
      </c>
      <c r="R36" s="27">
        <v>9.5944881439208984</v>
      </c>
      <c r="S36" s="27">
        <v>11.751968383789063</v>
      </c>
      <c r="T36" s="27">
        <v>12.89370059967041</v>
      </c>
      <c r="U36" s="27">
        <v>7.074803352355957</v>
      </c>
      <c r="V36" s="27">
        <v>7.3149604797363281</v>
      </c>
      <c r="W36" s="27">
        <v>13.059055328369141</v>
      </c>
      <c r="X36" s="27">
        <v>3.9055118560791016</v>
      </c>
      <c r="Y36" s="27">
        <v>16.503936767578125</v>
      </c>
      <c r="Z36" s="27">
        <v>14.232283592224121</v>
      </c>
      <c r="AA36" s="27">
        <v>12.303149223327637</v>
      </c>
      <c r="AB36" s="27">
        <v>12.818897247314453</v>
      </c>
      <c r="AC36" s="27">
        <v>11.527559280395508</v>
      </c>
      <c r="AD36" s="27">
        <v>11.122047424316406</v>
      </c>
      <c r="AE36" s="27">
        <v>7.574803352355957</v>
      </c>
      <c r="AF36" s="27">
        <v>8.8779525756835938</v>
      </c>
      <c r="AG36" s="27">
        <v>30.22047233581543</v>
      </c>
      <c r="AH36" s="27">
        <v>5.1377954483032227</v>
      </c>
      <c r="AI36" s="27">
        <v>16.185039520263672</v>
      </c>
      <c r="AJ36" s="27">
        <v>16.421258926391602</v>
      </c>
      <c r="AK36" s="27">
        <v>12.822834968566895</v>
      </c>
      <c r="AL36" s="27">
        <v>13.866141319274902</v>
      </c>
      <c r="AM36" s="27">
        <v>6.4803147315979004</v>
      </c>
      <c r="AN36" s="27">
        <v>12.027559280395508</v>
      </c>
      <c r="AO36" s="27">
        <v>11.437007904052734</v>
      </c>
      <c r="AP36" s="27">
        <v>9.5905513763427734</v>
      </c>
      <c r="AQ36" s="27">
        <v>14.358267784118652</v>
      </c>
      <c r="AR36" s="27"/>
    </row>
    <row r="37" spans="2:44" x14ac:dyDescent="0.25">
      <c r="B37" s="20" t="s">
        <v>434</v>
      </c>
      <c r="C37" s="20" t="s">
        <v>382</v>
      </c>
      <c r="D37" s="27">
        <v>23.069999694824219</v>
      </c>
      <c r="E37" s="27">
        <v>72.629997253417969</v>
      </c>
      <c r="F37" s="27">
        <v>12.318897247314453</v>
      </c>
      <c r="G37" s="27">
        <v>9.7838718438970638</v>
      </c>
      <c r="H37" s="27">
        <v>6.9604692456182118</v>
      </c>
      <c r="I37" s="3"/>
      <c r="J37" s="27">
        <f t="shared" si="0"/>
        <v>2.5350254034173894</v>
      </c>
      <c r="K37" s="2">
        <v>9</v>
      </c>
      <c r="L37" s="27">
        <v>0.36420323313880754</v>
      </c>
      <c r="M37" s="27"/>
      <c r="N37" s="27">
        <v>13.346456527709961</v>
      </c>
      <c r="O37" s="27">
        <v>3.8740158081054688</v>
      </c>
      <c r="P37" s="27">
        <v>6.3661417961120605</v>
      </c>
      <c r="Q37" s="27">
        <v>2.6417322158813477</v>
      </c>
      <c r="R37" s="27">
        <v>24.125984191894531</v>
      </c>
      <c r="S37" s="27">
        <v>2.3031497001647949</v>
      </c>
      <c r="T37" s="27">
        <v>20.791337966918945</v>
      </c>
      <c r="U37" s="27">
        <v>9.0118112564086914</v>
      </c>
      <c r="V37" s="27">
        <v>7.1456694602966309</v>
      </c>
      <c r="W37" s="27">
        <v>1.4330708980560303</v>
      </c>
      <c r="X37" s="27">
        <v>4.5314960479736328</v>
      </c>
      <c r="Y37" s="27">
        <v>6.6496062278747559</v>
      </c>
      <c r="Z37" s="27">
        <v>4.1496062278747559</v>
      </c>
      <c r="AA37" s="27">
        <v>17.755905151367188</v>
      </c>
      <c r="AB37" s="27">
        <v>16.850393295288086</v>
      </c>
      <c r="AC37" s="27">
        <v>8.496063232421875</v>
      </c>
      <c r="AD37" s="27">
        <v>18.141733169555664</v>
      </c>
      <c r="AE37" s="27">
        <v>11.488188743591309</v>
      </c>
      <c r="AF37" s="27">
        <v>8.6259841918945313</v>
      </c>
      <c r="AG37" s="27">
        <v>6.1417322158813477</v>
      </c>
      <c r="AH37" s="27">
        <v>20.641733169555664</v>
      </c>
      <c r="AI37" s="27">
        <v>11.960629463195801</v>
      </c>
      <c r="AJ37" s="27">
        <v>9.0590553283691406</v>
      </c>
      <c r="AK37" s="27">
        <v>6.6496062278747559</v>
      </c>
      <c r="AL37" s="27">
        <v>3.5708661079406738</v>
      </c>
      <c r="AM37" s="27">
        <v>0.75984251499176025</v>
      </c>
      <c r="AN37" s="27">
        <v>24.822834014892578</v>
      </c>
      <c r="AO37" s="27">
        <v>4.0118112564086914</v>
      </c>
      <c r="AP37" s="27">
        <v>8.3858270645141602</v>
      </c>
      <c r="AQ37" s="27">
        <v>12.318897247314453</v>
      </c>
      <c r="AR37" s="27"/>
    </row>
    <row r="38" spans="2:44" x14ac:dyDescent="0.25">
      <c r="B38" s="20" t="s">
        <v>455</v>
      </c>
      <c r="C38" s="20" t="s">
        <v>403</v>
      </c>
      <c r="D38" s="27">
        <v>18.530000686645508</v>
      </c>
      <c r="E38" s="27">
        <v>73.849998474121094</v>
      </c>
      <c r="F38" s="27">
        <v>7.7834644317626953</v>
      </c>
      <c r="G38" s="27">
        <v>5.7473526782002944</v>
      </c>
      <c r="H38" s="27">
        <v>3.5010536787288267</v>
      </c>
      <c r="I38" s="27"/>
      <c r="J38" s="27">
        <f t="shared" si="0"/>
        <v>2.0361117535624009</v>
      </c>
      <c r="K38" s="2">
        <v>9</v>
      </c>
      <c r="L38" s="27">
        <v>0.58157113269445171</v>
      </c>
      <c r="M38" s="27"/>
      <c r="N38" s="27">
        <v>6.9881887435913086</v>
      </c>
      <c r="O38" s="27">
        <v>2.5629920959472656</v>
      </c>
      <c r="P38" s="27">
        <v>4.6771655082702637</v>
      </c>
      <c r="Q38" s="27">
        <v>1.9055118560791016</v>
      </c>
      <c r="R38" s="27">
        <v>3.7007873058319092</v>
      </c>
      <c r="S38" s="27">
        <v>1.7283464670181274</v>
      </c>
      <c r="T38" s="27">
        <v>2.9370079040527344</v>
      </c>
      <c r="U38" s="27">
        <v>6.9094486236572266</v>
      </c>
      <c r="V38" s="27">
        <v>6.1102361679077148</v>
      </c>
      <c r="W38" s="27">
        <v>1.2204724550247192</v>
      </c>
      <c r="X38" s="27">
        <v>3.1811022758483887</v>
      </c>
      <c r="Y38" s="27">
        <v>2.2952756881713867</v>
      </c>
      <c r="Z38" s="27">
        <v>4.1496062278747559</v>
      </c>
      <c r="AA38" s="27">
        <v>11.32677173614502</v>
      </c>
      <c r="AB38" s="27">
        <v>10.484251976013184</v>
      </c>
      <c r="AC38" s="27">
        <v>8.9645671844482422</v>
      </c>
      <c r="AD38" s="27">
        <v>14.811023712158203</v>
      </c>
      <c r="AE38" s="27">
        <v>5.9291338920593262</v>
      </c>
      <c r="AF38" s="27">
        <v>6.460629940032959</v>
      </c>
      <c r="AG38" s="27">
        <v>9.6299209594726563</v>
      </c>
      <c r="AH38" s="27">
        <v>6.5905513763427734</v>
      </c>
      <c r="AI38" s="27">
        <v>4.1889762878417969</v>
      </c>
      <c r="AJ38" s="27">
        <v>8.0629920959472656</v>
      </c>
      <c r="AK38" s="27">
        <v>1.8307086229324341</v>
      </c>
      <c r="AL38" s="27">
        <v>10.066928863525391</v>
      </c>
      <c r="AM38" s="27">
        <v>1.0118110179901123</v>
      </c>
      <c r="AN38" s="27">
        <v>9.0984249114990234</v>
      </c>
      <c r="AO38" s="27">
        <v>6.5314960479736328</v>
      </c>
      <c r="AP38" s="27">
        <v>3.3188977241516113</v>
      </c>
      <c r="AQ38" s="27">
        <v>7.7834644317626953</v>
      </c>
      <c r="AR38" s="27"/>
    </row>
    <row r="39" spans="2:44" x14ac:dyDescent="0.25">
      <c r="B39" s="20" t="s">
        <v>540</v>
      </c>
      <c r="C39" s="20" t="s">
        <v>550</v>
      </c>
      <c r="D39" s="27">
        <v>26.819999694824219</v>
      </c>
      <c r="E39" s="27">
        <v>75.800003051757813</v>
      </c>
      <c r="F39" s="27">
        <v>8.4803152084350586</v>
      </c>
      <c r="G39" s="27">
        <v>6.7564485874669309</v>
      </c>
      <c r="H39" s="27">
        <v>5.3970692399113327</v>
      </c>
      <c r="I39" s="27"/>
      <c r="J39" s="27">
        <f t="shared" si="0"/>
        <v>1.7238666209681277</v>
      </c>
      <c r="K39" s="2">
        <v>7</v>
      </c>
      <c r="L39" s="27">
        <v>0.31940791276497477</v>
      </c>
      <c r="M39" s="27"/>
      <c r="N39" s="27">
        <v>8.5393705368041992</v>
      </c>
      <c r="O39" s="27">
        <v>7.4842519760131836</v>
      </c>
      <c r="P39" s="27">
        <v>7.4842519760131836</v>
      </c>
      <c r="Q39" s="27">
        <v>4.7086615562438965</v>
      </c>
      <c r="R39" s="27">
        <v>7.1889762878417969</v>
      </c>
      <c r="S39" s="27">
        <v>15.023622512817383</v>
      </c>
      <c r="T39" s="27">
        <v>8.2716531753540039</v>
      </c>
      <c r="U39" s="27">
        <v>8.3976373672485352</v>
      </c>
      <c r="V39" s="27">
        <v>15.523622512817383</v>
      </c>
      <c r="W39" s="27">
        <v>0.27952754497528076</v>
      </c>
      <c r="X39" s="27">
        <v>2.0196850299835205</v>
      </c>
      <c r="Y39" s="27">
        <v>3.7795276641845703</v>
      </c>
      <c r="Z39" s="27">
        <v>2.1692912578582764</v>
      </c>
      <c r="AA39" s="27">
        <v>3.6614172458648682</v>
      </c>
      <c r="AB39" s="27">
        <v>16.314960479736328</v>
      </c>
      <c r="AC39" s="27">
        <v>0.11811023950576782</v>
      </c>
      <c r="AD39" s="27">
        <v>2.8976378440856934</v>
      </c>
      <c r="AE39" s="27">
        <v>5.5826773643493652</v>
      </c>
      <c r="AF39" s="27">
        <v>2.0275590419769287</v>
      </c>
      <c r="AG39" s="27">
        <v>2.5590550899505615</v>
      </c>
      <c r="AH39" s="27">
        <v>17.090551376342773</v>
      </c>
      <c r="AI39" s="27">
        <v>5.6259841918945313</v>
      </c>
      <c r="AJ39" s="27">
        <v>21.244094848632813</v>
      </c>
      <c r="AK39" s="27">
        <v>5.1850395202636719</v>
      </c>
      <c r="AL39" s="27">
        <v>5.6889762878417969</v>
      </c>
      <c r="AM39" s="27">
        <v>1.4763779640197754</v>
      </c>
      <c r="AN39" s="27">
        <v>6.078740119934082</v>
      </c>
      <c r="AO39" s="27">
        <v>3.4685039520263672</v>
      </c>
      <c r="AP39" s="27">
        <v>6.0472440719604492</v>
      </c>
      <c r="AQ39" s="27">
        <v>8.4803152084350586</v>
      </c>
    </row>
    <row r="40" spans="2:44" x14ac:dyDescent="0.25">
      <c r="B40" s="20" t="s">
        <v>427</v>
      </c>
      <c r="C40" s="20" t="s">
        <v>375</v>
      </c>
      <c r="D40" s="27">
        <v>15.800000190734863</v>
      </c>
      <c r="E40" s="27">
        <v>78.069999694824219</v>
      </c>
      <c r="F40" s="27">
        <v>5.7677164077758789</v>
      </c>
      <c r="G40" s="27">
        <v>4.5056693202257154</v>
      </c>
      <c r="H40" s="27">
        <v>3.407245181352891</v>
      </c>
      <c r="I40" s="3"/>
      <c r="J40" s="27">
        <f t="shared" si="0"/>
        <v>1.2620470875501635</v>
      </c>
      <c r="K40" s="2">
        <v>10</v>
      </c>
      <c r="L40" s="27">
        <v>0.37040101911569839</v>
      </c>
      <c r="M40" s="27"/>
      <c r="N40" s="27">
        <v>2.8385827541351318</v>
      </c>
      <c r="O40" s="27">
        <v>2.84645676612854</v>
      </c>
      <c r="P40" s="27">
        <v>5.4330706596374512</v>
      </c>
      <c r="Q40" s="27">
        <v>9.7834644317626953</v>
      </c>
      <c r="R40" s="27">
        <v>14.507874488830566</v>
      </c>
      <c r="S40" s="27">
        <v>4.8622045516967773</v>
      </c>
      <c r="T40" s="27">
        <v>8.0551185607910156</v>
      </c>
      <c r="U40" s="27">
        <v>0</v>
      </c>
      <c r="V40" s="27">
        <v>0</v>
      </c>
      <c r="W40" s="27"/>
      <c r="X40" s="27"/>
      <c r="Y40" s="27">
        <v>0.16929133236408234</v>
      </c>
      <c r="Z40" s="27"/>
      <c r="AA40" s="27">
        <v>0</v>
      </c>
      <c r="AB40" s="27">
        <v>0</v>
      </c>
      <c r="AC40" s="27">
        <v>3.118110179901123</v>
      </c>
      <c r="AD40" s="27">
        <v>2.5236220359802246</v>
      </c>
      <c r="AE40" s="27">
        <v>6.7440943717956543</v>
      </c>
      <c r="AF40" s="27"/>
      <c r="AG40" s="27">
        <v>3.118110179901123</v>
      </c>
      <c r="AH40" s="27">
        <v>6.7795276641845703</v>
      </c>
      <c r="AI40" s="27">
        <v>6.035433292388916</v>
      </c>
      <c r="AJ40" s="27">
        <v>3.6653542518615723</v>
      </c>
      <c r="AK40" s="27">
        <v>6.0078740119934082</v>
      </c>
      <c r="AL40" s="27">
        <v>6.1062994003295898</v>
      </c>
      <c r="AM40" s="27">
        <v>3.2874016761779785</v>
      </c>
      <c r="AN40" s="27">
        <v>5.0157480239868164</v>
      </c>
      <c r="AO40" s="27">
        <v>6.2559056282043457</v>
      </c>
      <c r="AP40" s="27">
        <v>5.4881887435913086</v>
      </c>
      <c r="AQ40" s="27">
        <v>5.7677164077758789</v>
      </c>
    </row>
    <row r="41" spans="2:44" x14ac:dyDescent="0.25">
      <c r="B41" s="20" t="s">
        <v>539</v>
      </c>
      <c r="C41" s="20" t="s">
        <v>549</v>
      </c>
      <c r="D41" s="27">
        <v>34.080001831054688</v>
      </c>
      <c r="E41" s="27">
        <v>74.830001831054688</v>
      </c>
      <c r="F41" s="27">
        <v>2.9685039520263672</v>
      </c>
      <c r="G41" s="27">
        <v>1.8509305586869067</v>
      </c>
      <c r="H41" s="27">
        <v>1.7448234026408957</v>
      </c>
      <c r="I41" s="27"/>
      <c r="J41" s="27">
        <f t="shared" si="0"/>
        <v>1.1175733933394605</v>
      </c>
      <c r="K41" s="2">
        <v>7</v>
      </c>
      <c r="L41" s="27">
        <v>0.64050802599732759</v>
      </c>
      <c r="M41" s="27"/>
      <c r="N41" s="27">
        <v>0.26377952098846436</v>
      </c>
      <c r="O41" s="27"/>
      <c r="P41" s="27"/>
      <c r="Q41" s="27">
        <v>0.14960630238056183</v>
      </c>
      <c r="R41" s="27">
        <v>3.5905511379241943</v>
      </c>
      <c r="S41" s="27">
        <v>4.8622045516967773</v>
      </c>
      <c r="T41" s="27">
        <v>4.7755904197692871</v>
      </c>
      <c r="U41" s="27">
        <v>0</v>
      </c>
      <c r="V41" s="27">
        <v>0</v>
      </c>
      <c r="W41" s="27"/>
      <c r="X41" s="27"/>
      <c r="Y41" s="27"/>
      <c r="Z41" s="27"/>
      <c r="AA41" s="27">
        <v>0</v>
      </c>
      <c r="AB41" s="27">
        <v>0</v>
      </c>
      <c r="AC41" s="27">
        <v>0.64566928148269653</v>
      </c>
      <c r="AD41" s="27">
        <v>5.2086615562438965</v>
      </c>
      <c r="AE41" s="27">
        <v>1.8464566469192505</v>
      </c>
      <c r="AF41" s="27"/>
      <c r="AG41" s="27">
        <v>0.70078742504119873</v>
      </c>
      <c r="AH41" s="27">
        <v>4.078740119934082</v>
      </c>
      <c r="AI41" s="27">
        <v>2.4921259880065918</v>
      </c>
      <c r="AJ41" s="27">
        <v>0.37795275449752808</v>
      </c>
      <c r="AK41" s="27">
        <v>2.9842519760131836</v>
      </c>
      <c r="AL41" s="27">
        <v>2.3543307781219482</v>
      </c>
      <c r="AM41" s="27">
        <v>1.9763779640197754</v>
      </c>
      <c r="AN41" s="27">
        <v>1.4409449100494385</v>
      </c>
      <c r="AO41" s="27">
        <v>0.94488191604614258</v>
      </c>
      <c r="AP41" s="27">
        <v>2.0275590419769287</v>
      </c>
      <c r="AQ41" s="27">
        <v>2.9685039520263672</v>
      </c>
    </row>
    <row r="42" spans="2:44" x14ac:dyDescent="0.25">
      <c r="B42" s="20" t="s">
        <v>440</v>
      </c>
      <c r="C42" s="20" t="s">
        <v>388</v>
      </c>
      <c r="D42" s="27">
        <v>12.970000267028809</v>
      </c>
      <c r="E42" s="27">
        <v>77.580001831054688</v>
      </c>
      <c r="F42" s="27">
        <v>6.3779525756835938</v>
      </c>
      <c r="G42" s="27">
        <v>5.6821884163494767</v>
      </c>
      <c r="H42" s="27">
        <v>3.644919063322873</v>
      </c>
      <c r="I42" s="3"/>
      <c r="J42" s="27">
        <f t="shared" si="0"/>
        <v>0.69576415933411706</v>
      </c>
      <c r="K42" s="2">
        <v>11</v>
      </c>
      <c r="L42" s="27">
        <v>0.19088603813875279</v>
      </c>
      <c r="M42" s="27"/>
      <c r="N42" s="27">
        <v>2.9645669460296631</v>
      </c>
      <c r="O42" s="27">
        <v>3.8622047901153564</v>
      </c>
      <c r="P42" s="27">
        <v>2.6889762878417969</v>
      </c>
      <c r="Q42" s="27">
        <v>1.5551180839538574</v>
      </c>
      <c r="R42" s="27">
        <v>2.232283353805542</v>
      </c>
      <c r="S42" s="27">
        <v>6.4488186836242676</v>
      </c>
      <c r="T42" s="27">
        <v>11.259842872619629</v>
      </c>
      <c r="U42" s="27">
        <v>6.1692914962768555</v>
      </c>
      <c r="V42" s="27">
        <v>10.704724311828613</v>
      </c>
      <c r="W42" s="27">
        <v>3.1889762878417969</v>
      </c>
      <c r="X42" s="27">
        <v>10.783464431762695</v>
      </c>
      <c r="Y42" s="27">
        <v>3.2637796401977539</v>
      </c>
      <c r="Z42" s="27">
        <v>1.618110179901123</v>
      </c>
      <c r="AA42" s="27">
        <v>4.4527559280395508</v>
      </c>
      <c r="AB42" s="27">
        <v>2.2834646701812744</v>
      </c>
      <c r="AC42" s="27">
        <v>7.9055118560791016</v>
      </c>
      <c r="AD42" s="27">
        <v>0.72047245502471924</v>
      </c>
      <c r="AE42" s="27">
        <v>8.925196647644043</v>
      </c>
      <c r="AF42" s="27">
        <v>12.129920959472656</v>
      </c>
      <c r="AG42" s="27">
        <v>4.960629940032959</v>
      </c>
      <c r="AH42" s="27">
        <v>3.5590550899505615</v>
      </c>
      <c r="AI42" s="27">
        <v>10.897637367248535</v>
      </c>
      <c r="AJ42" s="27">
        <v>7.0590553283691406</v>
      </c>
      <c r="AK42" s="27">
        <v>3.7047243118286133</v>
      </c>
      <c r="AL42" s="27">
        <v>4.035433292388916</v>
      </c>
      <c r="AM42" s="27">
        <v>4.3070864677429199</v>
      </c>
      <c r="AN42" s="27">
        <v>3.0118110179901123</v>
      </c>
      <c r="AO42" s="27">
        <v>13.858267784118652</v>
      </c>
      <c r="AP42" s="27">
        <v>6.2322835922241211</v>
      </c>
      <c r="AQ42" s="27">
        <v>6.3779525756835938</v>
      </c>
    </row>
    <row r="43" spans="2:44" x14ac:dyDescent="0.25">
      <c r="B43" s="20" t="s">
        <v>461</v>
      </c>
      <c r="C43" s="20" t="s">
        <v>409</v>
      </c>
      <c r="D43" s="27">
        <v>26.899999618530273</v>
      </c>
      <c r="E43" s="27">
        <v>70.919998168945313</v>
      </c>
      <c r="F43" s="27">
        <v>1.9842519760131836</v>
      </c>
      <c r="G43" s="27">
        <v>1.3476785195927168</v>
      </c>
      <c r="H43" s="27">
        <v>1.48671674501092</v>
      </c>
      <c r="I43" s="3"/>
      <c r="J43" s="27">
        <f t="shared" si="0"/>
        <v>0.63657345642046681</v>
      </c>
      <c r="K43" s="2">
        <v>10</v>
      </c>
      <c r="L43" s="27">
        <v>0.42817400056645705</v>
      </c>
      <c r="M43" s="27"/>
      <c r="N43" s="27">
        <v>0.66141730546951294</v>
      </c>
      <c r="O43" s="27">
        <v>0</v>
      </c>
      <c r="P43" s="27">
        <v>0.77559053897857666</v>
      </c>
      <c r="Q43" s="27">
        <v>0</v>
      </c>
      <c r="R43" s="27">
        <v>0.98031497001647949</v>
      </c>
      <c r="S43" s="27">
        <v>9.0551182627677917E-2</v>
      </c>
      <c r="T43" s="27">
        <v>0</v>
      </c>
      <c r="U43" s="27">
        <v>3.1220471858978271</v>
      </c>
      <c r="V43" s="27">
        <v>0</v>
      </c>
      <c r="W43" s="27">
        <v>0.35039371252059937</v>
      </c>
      <c r="X43" s="27">
        <v>0.31889763474464417</v>
      </c>
      <c r="Y43" s="27">
        <v>1.7322834730148315</v>
      </c>
      <c r="Z43" s="27">
        <v>1.9685039296746254E-2</v>
      </c>
      <c r="AA43" s="27">
        <v>2.5275590419769287</v>
      </c>
      <c r="AB43" s="27">
        <v>0.31889763474464417</v>
      </c>
      <c r="AC43" s="27">
        <v>7.8740157186985016E-2</v>
      </c>
      <c r="AD43" s="27">
        <v>3.6889762878417969</v>
      </c>
      <c r="AE43" s="27">
        <v>3.8897638320922852</v>
      </c>
      <c r="AF43" s="27">
        <v>0.53149604797363281</v>
      </c>
      <c r="AG43" s="27">
        <v>0.5118110179901123</v>
      </c>
      <c r="AH43" s="27">
        <v>2.192913293838501</v>
      </c>
      <c r="AI43" s="27">
        <v>2.8110237121582031</v>
      </c>
      <c r="AJ43" s="27">
        <v>0.44881889224052429</v>
      </c>
      <c r="AK43" s="27">
        <v>3.8228347301483154</v>
      </c>
      <c r="AL43" s="27">
        <v>1.1102361679077148</v>
      </c>
      <c r="AM43" s="27">
        <v>2.7598426342010498</v>
      </c>
      <c r="AN43" s="27">
        <v>5.1496062278747559</v>
      </c>
      <c r="AO43" s="27">
        <v>0.90944880247116089</v>
      </c>
      <c r="AP43" s="27">
        <v>0.27952754497528076</v>
      </c>
      <c r="AQ43" s="27">
        <v>1.9842519760131836</v>
      </c>
    </row>
    <row r="44" spans="2:44" x14ac:dyDescent="0.25">
      <c r="B44" s="20" t="s">
        <v>541</v>
      </c>
      <c r="C44" s="20" t="s">
        <v>551</v>
      </c>
      <c r="D44" s="27">
        <v>30.329999923706055</v>
      </c>
      <c r="E44" s="27">
        <v>76.470001220703125</v>
      </c>
      <c r="F44" s="27">
        <v>6.2598423957824707</v>
      </c>
      <c r="G44" s="27">
        <v>5.6440401241697113</v>
      </c>
      <c r="H44" s="27">
        <v>4.3040220510331002</v>
      </c>
      <c r="I44" s="3"/>
      <c r="J44" s="27">
        <f t="shared" si="0"/>
        <v>0.61580227161275936</v>
      </c>
      <c r="K44" s="2">
        <v>12</v>
      </c>
      <c r="L44" s="27">
        <v>0.14307600293658987</v>
      </c>
      <c r="M44" s="27"/>
      <c r="N44" s="27">
        <v>5.7086615562438965</v>
      </c>
      <c r="O44" s="27">
        <v>9.7834644317626953</v>
      </c>
      <c r="P44" s="27">
        <v>7.925196647644043</v>
      </c>
      <c r="Q44" s="27">
        <v>0</v>
      </c>
      <c r="R44" s="27">
        <v>8.6614170074462891</v>
      </c>
      <c r="S44" s="27">
        <v>18.539369583129883</v>
      </c>
      <c r="T44" s="27">
        <v>5.3622045516967773</v>
      </c>
      <c r="U44" s="27">
        <v>10.653543472290039</v>
      </c>
      <c r="V44" s="27">
        <v>5.6889762878417969</v>
      </c>
      <c r="W44" s="27">
        <v>1.421259880065918</v>
      </c>
      <c r="X44" s="27">
        <v>1.7047244310379028</v>
      </c>
      <c r="Y44" s="27">
        <v>1.1535433530807495</v>
      </c>
      <c r="Z44" s="27">
        <v>3.8188977241516113</v>
      </c>
      <c r="AA44" s="27">
        <v>7.3503937721252441</v>
      </c>
      <c r="AB44" s="27">
        <v>13.944881439208984</v>
      </c>
      <c r="AC44" s="27">
        <v>2.5629920959472656</v>
      </c>
      <c r="AD44" s="27">
        <v>1.6496063470840454</v>
      </c>
      <c r="AE44" s="27">
        <v>3.4921259880065918</v>
      </c>
      <c r="AF44" s="27">
        <v>8.6614170074462891</v>
      </c>
      <c r="AG44" s="27">
        <v>2.0472440719604492</v>
      </c>
      <c r="AH44" s="27">
        <v>4.2086615562438965</v>
      </c>
      <c r="AI44" s="27">
        <v>7.2204723358154297</v>
      </c>
      <c r="AJ44" s="27">
        <v>2.4370079040527344</v>
      </c>
      <c r="AK44" s="27">
        <v>6.4763779640197754</v>
      </c>
      <c r="AL44" s="27">
        <v>1.6417323350906372</v>
      </c>
      <c r="AM44" s="27">
        <v>3.6023621559143066</v>
      </c>
      <c r="AN44" s="27">
        <v>3.881889820098877</v>
      </c>
      <c r="AO44" s="27">
        <v>11.535432815551758</v>
      </c>
      <c r="AP44" s="27">
        <v>2.5433070659637451</v>
      </c>
      <c r="AQ44" s="27">
        <v>6.2598423957824707</v>
      </c>
    </row>
    <row r="45" spans="2:44" x14ac:dyDescent="0.25">
      <c r="B45" s="20" t="s">
        <v>433</v>
      </c>
      <c r="C45" s="20" t="s">
        <v>381</v>
      </c>
      <c r="D45" s="27">
        <v>23.319999694824219</v>
      </c>
      <c r="E45" s="27">
        <v>85.319999694824219</v>
      </c>
      <c r="F45" s="27">
        <v>9.9409446716308594</v>
      </c>
      <c r="G45" s="27">
        <v>9.4976921245969574</v>
      </c>
      <c r="H45" s="27">
        <v>4.6701541520052183</v>
      </c>
      <c r="I45" s="3"/>
      <c r="J45" s="27">
        <f t="shared" si="0"/>
        <v>0.44325254703390193</v>
      </c>
      <c r="K45" s="2">
        <v>9</v>
      </c>
      <c r="L45" s="27">
        <v>9.4911759356719125E-2</v>
      </c>
      <c r="M45" s="27"/>
      <c r="N45" s="27">
        <v>3.267716646194458</v>
      </c>
      <c r="O45" s="27">
        <v>9.8346452713012695</v>
      </c>
      <c r="P45" s="27">
        <v>7.5314960479736328</v>
      </c>
      <c r="Q45" s="27">
        <v>4.6299214363098145</v>
      </c>
      <c r="R45" s="27">
        <v>17.964567184448242</v>
      </c>
      <c r="S45" s="27">
        <v>8.2992124557495117</v>
      </c>
      <c r="T45" s="27">
        <v>9.4881887435913086</v>
      </c>
      <c r="U45" s="27">
        <v>18.77952766418457</v>
      </c>
      <c r="V45" s="27">
        <v>8.7086610794067383</v>
      </c>
      <c r="W45" s="27">
        <v>9.6811027526855469</v>
      </c>
      <c r="X45" s="27">
        <v>5.539370059967041</v>
      </c>
      <c r="Y45" s="27">
        <v>6.421259880065918</v>
      </c>
      <c r="Z45" s="27">
        <v>8.9409446716308594</v>
      </c>
      <c r="AA45" s="27">
        <v>10.547244071960449</v>
      </c>
      <c r="AB45" s="27">
        <v>19.807086944580078</v>
      </c>
      <c r="AC45" s="27">
        <v>3.9842519760131836</v>
      </c>
      <c r="AD45" s="27">
        <v>14.681102752685547</v>
      </c>
      <c r="AE45" s="27">
        <v>8.3346452713012695</v>
      </c>
      <c r="AF45" s="27">
        <v>7.5078740119934082</v>
      </c>
      <c r="AG45" s="27">
        <v>9.8385829925537109</v>
      </c>
      <c r="AH45" s="27">
        <v>2.4724409580230713</v>
      </c>
      <c r="AI45" s="27">
        <v>18.177165985107422</v>
      </c>
      <c r="AJ45" s="27">
        <v>14.732283592224121</v>
      </c>
      <c r="AK45" s="27">
        <v>7.6299214363098145</v>
      </c>
      <c r="AL45" s="27">
        <v>5.4133858680725098</v>
      </c>
      <c r="AM45" s="27">
        <v>7.425196647644043</v>
      </c>
      <c r="AN45" s="27">
        <v>10.003936767578125</v>
      </c>
      <c r="AO45" s="27">
        <v>9.7401571273803711</v>
      </c>
      <c r="AP45" s="27">
        <v>6.0511813163757324</v>
      </c>
      <c r="AQ45" s="27">
        <v>9.9409446716308594</v>
      </c>
    </row>
    <row r="46" spans="2:44" x14ac:dyDescent="0.25">
      <c r="B46" s="20" t="s">
        <v>449</v>
      </c>
      <c r="C46" s="20" t="s">
        <v>397</v>
      </c>
      <c r="D46" s="27">
        <v>26.229999542236328</v>
      </c>
      <c r="E46" s="27">
        <v>78.25</v>
      </c>
      <c r="F46" s="27">
        <v>7.8425197601318359</v>
      </c>
      <c r="G46" s="27">
        <v>7.4572358665795164</v>
      </c>
      <c r="H46" s="27">
        <v>3.917726877013203</v>
      </c>
      <c r="I46" s="3"/>
      <c r="J46" s="27">
        <f t="shared" si="0"/>
        <v>0.38528389355231951</v>
      </c>
      <c r="K46" s="2">
        <v>15</v>
      </c>
      <c r="L46" s="27">
        <v>9.8343734937962876E-2</v>
      </c>
      <c r="M46" s="27"/>
      <c r="N46" s="27">
        <v>4.6535434722900391</v>
      </c>
      <c r="O46" s="27">
        <v>10.881889343261719</v>
      </c>
      <c r="P46" s="27">
        <v>5.7755904197692871</v>
      </c>
      <c r="Q46" s="27">
        <v>9.2519683837890625</v>
      </c>
      <c r="R46" s="27">
        <v>12.027559280395508</v>
      </c>
      <c r="S46" s="27">
        <v>11.755905151367188</v>
      </c>
      <c r="T46" s="27">
        <v>7.4527559280395508</v>
      </c>
      <c r="U46" s="27">
        <v>2.2007873058319092</v>
      </c>
      <c r="V46" s="27">
        <v>2.9291338920593262</v>
      </c>
      <c r="W46" s="27">
        <v>5.3700785636901855</v>
      </c>
      <c r="X46" s="27">
        <v>4.1456694602966309</v>
      </c>
      <c r="Y46" s="27">
        <v>9.4724407196044922</v>
      </c>
      <c r="Z46" s="27">
        <v>8.1023626327514648</v>
      </c>
      <c r="AA46" s="27">
        <v>4.9173226356506348</v>
      </c>
      <c r="AB46" s="27">
        <v>9.003936767578125</v>
      </c>
      <c r="AC46" s="27">
        <v>1.82677161693573</v>
      </c>
      <c r="AD46" s="27">
        <v>1.5629920959472656</v>
      </c>
      <c r="AE46" s="27">
        <v>4.5118112564086914</v>
      </c>
      <c r="AF46" s="27">
        <v>10.929133415222168</v>
      </c>
      <c r="AG46" s="27">
        <v>3.578740119934082</v>
      </c>
      <c r="AH46" s="27">
        <v>9.9881887435913086</v>
      </c>
      <c r="AI46" s="27">
        <v>7.5511813163757324</v>
      </c>
      <c r="AJ46" s="27">
        <v>13.968503952026367</v>
      </c>
      <c r="AK46" s="27">
        <v>14.874015808105469</v>
      </c>
      <c r="AL46" s="27">
        <v>8.3818893432617188</v>
      </c>
      <c r="AM46" s="27">
        <v>5.2440943717956543</v>
      </c>
      <c r="AN46" s="27">
        <v>9.5669288635253906</v>
      </c>
      <c r="AO46" s="27">
        <v>14.11417293548584</v>
      </c>
      <c r="AP46" s="27">
        <v>2.2204723358154297</v>
      </c>
      <c r="AQ46" s="27">
        <v>7.8425197601318359</v>
      </c>
    </row>
    <row r="47" spans="2:44" x14ac:dyDescent="0.25">
      <c r="B47" s="20" t="s">
        <v>450</v>
      </c>
      <c r="C47" s="20" t="s">
        <v>398</v>
      </c>
      <c r="D47" s="27">
        <v>22.719999313354492</v>
      </c>
      <c r="E47" s="27">
        <v>75.800003051757813</v>
      </c>
      <c r="F47" s="27">
        <v>9.2283468246459961</v>
      </c>
      <c r="G47" s="27">
        <v>9.2049958664795444</v>
      </c>
      <c r="H47" s="27">
        <v>5.2913860030437423</v>
      </c>
      <c r="I47" s="3"/>
      <c r="J47" s="27">
        <f t="shared" si="0"/>
        <v>2.3350958166451719E-2</v>
      </c>
      <c r="K47" s="2">
        <v>12</v>
      </c>
      <c r="L47" s="27">
        <v>4.4130135569432358E-3</v>
      </c>
      <c r="M47" s="27"/>
      <c r="N47" s="27">
        <v>10</v>
      </c>
      <c r="O47" s="27">
        <v>17.862205505371094</v>
      </c>
      <c r="P47" s="27">
        <v>5.7283463478088379</v>
      </c>
      <c r="Q47" s="27">
        <v>7.7913384437561035</v>
      </c>
      <c r="R47" s="27">
        <v>9.5511808395385742</v>
      </c>
      <c r="S47" s="27">
        <v>7.7992124557495117</v>
      </c>
      <c r="T47" s="27">
        <v>7.1535434722900391</v>
      </c>
      <c r="U47" s="27">
        <v>3.9921259880065918</v>
      </c>
      <c r="V47" s="27">
        <v>7.0984253883361816</v>
      </c>
      <c r="W47" s="27">
        <v>1.8543306589126587</v>
      </c>
      <c r="X47" s="27">
        <v>2.5905511379241943</v>
      </c>
      <c r="Y47" s="27">
        <v>3.7165353298187256</v>
      </c>
      <c r="Z47" s="27">
        <v>6.1377954483032227</v>
      </c>
      <c r="AA47" s="27">
        <v>7.2677164077758789</v>
      </c>
      <c r="AB47" s="27">
        <v>13.161417007446289</v>
      </c>
      <c r="AC47" s="27">
        <v>8.1299209594726563</v>
      </c>
      <c r="AD47" s="27">
        <v>13.736220359802246</v>
      </c>
      <c r="AE47" s="27">
        <v>7.539370059967041</v>
      </c>
      <c r="AF47" s="27">
        <v>5.1811022758483887</v>
      </c>
      <c r="AG47" s="27">
        <v>4.5472440719604492</v>
      </c>
      <c r="AH47" s="27">
        <v>13.216535568237305</v>
      </c>
      <c r="AI47" s="27">
        <v>24.291337966918945</v>
      </c>
      <c r="AJ47" s="27">
        <v>7.5984253883361816</v>
      </c>
      <c r="AK47" s="27">
        <v>15.255905151367188</v>
      </c>
      <c r="AL47" s="27">
        <v>4.3937005996704102</v>
      </c>
      <c r="AM47" s="27">
        <v>10.578740119934082</v>
      </c>
      <c r="AN47" s="27">
        <v>12.251968383789063</v>
      </c>
      <c r="AO47" s="27">
        <v>8.3858270645141602</v>
      </c>
      <c r="AP47" s="27">
        <v>20.133857727050781</v>
      </c>
      <c r="AQ47" s="27">
        <v>9.2283468246459961</v>
      </c>
    </row>
    <row r="48" spans="2:44" x14ac:dyDescent="0.25">
      <c r="B48" s="20" t="s">
        <v>468</v>
      </c>
      <c r="C48" s="20" t="s">
        <v>416</v>
      </c>
      <c r="D48" s="27">
        <v>23.879999160766602</v>
      </c>
      <c r="E48" s="27">
        <v>91.25</v>
      </c>
      <c r="F48" s="27">
        <v>9.6968507766723633</v>
      </c>
      <c r="G48" s="27">
        <v>9.8271789797421167</v>
      </c>
      <c r="H48" s="27">
        <v>3.7657728719308921</v>
      </c>
      <c r="I48" s="3"/>
      <c r="J48" s="27">
        <f t="shared" si="0"/>
        <v>-0.13032820306975346</v>
      </c>
      <c r="K48" s="2">
        <v>13</v>
      </c>
      <c r="L48" s="27">
        <v>-3.4608620196185103E-2</v>
      </c>
      <c r="M48" s="27"/>
      <c r="N48" s="27">
        <v>9.6102361679077148</v>
      </c>
      <c r="O48" s="27">
        <v>9.5118112564086914</v>
      </c>
      <c r="P48" s="27">
        <v>5.7834644317626953</v>
      </c>
      <c r="Q48" s="27">
        <v>7.4803147315979004</v>
      </c>
      <c r="R48" s="27">
        <v>10.228346824645996</v>
      </c>
      <c r="S48" s="27">
        <v>16.346456527709961</v>
      </c>
      <c r="T48" s="27">
        <v>3.8307087421417236</v>
      </c>
      <c r="U48" s="27">
        <v>7.2047243118286133</v>
      </c>
      <c r="V48" s="27">
        <v>7.7519683837890625</v>
      </c>
      <c r="W48" s="27">
        <v>10.342519760131836</v>
      </c>
      <c r="X48" s="27">
        <v>16.413385391235352</v>
      </c>
      <c r="Y48" s="27">
        <v>8.0433073043823242</v>
      </c>
      <c r="Z48" s="27">
        <v>6.6220474243164063</v>
      </c>
      <c r="AA48" s="27">
        <v>4.5669293403625488</v>
      </c>
      <c r="AB48" s="27">
        <v>6.6850395202636719</v>
      </c>
      <c r="AC48" s="27">
        <v>12.925196647644043</v>
      </c>
      <c r="AD48" s="27">
        <v>10.602362632751465</v>
      </c>
      <c r="AE48" s="27">
        <v>8.082676887512207</v>
      </c>
      <c r="AF48" s="27">
        <v>8.5511808395385742</v>
      </c>
      <c r="AG48" s="27">
        <v>11.799212455749512</v>
      </c>
      <c r="AH48" s="27">
        <v>9.0866146087646484</v>
      </c>
      <c r="AI48" s="27">
        <v>14.007874488830566</v>
      </c>
      <c r="AJ48" s="27">
        <v>13.307086944580078</v>
      </c>
      <c r="AK48" s="27">
        <v>7.4842519760131836</v>
      </c>
      <c r="AL48" s="27">
        <v>14.755905151367188</v>
      </c>
      <c r="AM48" s="27">
        <v>15.275590896606445</v>
      </c>
      <c r="AN48" s="27">
        <v>6.4527559280395508</v>
      </c>
      <c r="AO48" s="27">
        <v>16.929134368896484</v>
      </c>
      <c r="AP48" s="27">
        <v>5.3070864677429199</v>
      </c>
      <c r="AQ48" s="27">
        <v>9.6968507766723633</v>
      </c>
    </row>
    <row r="49" spans="2:43" x14ac:dyDescent="0.25">
      <c r="B49" s="20" t="s">
        <v>466</v>
      </c>
      <c r="C49" s="20" t="s">
        <v>414</v>
      </c>
      <c r="D49" s="27">
        <v>13</v>
      </c>
      <c r="E49" s="27">
        <v>80.180000305175781</v>
      </c>
      <c r="F49" s="27">
        <v>5.1614174842834473</v>
      </c>
      <c r="G49" s="27">
        <v>5.3698071899085207</v>
      </c>
      <c r="H49" s="27">
        <v>2.5869668250205766</v>
      </c>
      <c r="I49" s="3"/>
      <c r="J49" s="27">
        <f t="shared" si="0"/>
        <v>-0.20838970562507342</v>
      </c>
      <c r="K49" s="2">
        <v>17</v>
      </c>
      <c r="L49" s="27">
        <v>-8.0553683027387066E-2</v>
      </c>
      <c r="M49" s="27"/>
      <c r="N49" s="27">
        <v>3.1456692218780518</v>
      </c>
      <c r="O49" s="27">
        <v>4.3110237121582031</v>
      </c>
      <c r="P49" s="27">
        <v>4.0314960479736328</v>
      </c>
      <c r="Q49" s="27">
        <v>8.8740158081054688</v>
      </c>
      <c r="R49" s="27">
        <v>6.2047243118286133</v>
      </c>
      <c r="S49" s="27">
        <v>12.263779640197754</v>
      </c>
      <c r="T49" s="27">
        <v>2.4566929340362549</v>
      </c>
      <c r="U49" s="27">
        <v>2.1220471858978271</v>
      </c>
      <c r="V49" s="27">
        <v>4.2440943717956543</v>
      </c>
      <c r="W49" s="27">
        <v>6.2637796401977539</v>
      </c>
      <c r="X49" s="27">
        <v>1.8503936529159546</v>
      </c>
      <c r="Y49" s="27">
        <v>1.0905511379241943</v>
      </c>
      <c r="Z49" s="27">
        <v>6.1338582038879395</v>
      </c>
      <c r="AA49" s="27">
        <v>6.460629940032959</v>
      </c>
      <c r="AB49" s="27">
        <v>8.2204723358154297</v>
      </c>
      <c r="AC49" s="27">
        <v>2.460629940032959</v>
      </c>
      <c r="AD49" s="27">
        <v>5.1929135322570801</v>
      </c>
      <c r="AE49" s="27">
        <v>8.425196647644043</v>
      </c>
      <c r="AF49" s="27">
        <v>3.4055118560791016</v>
      </c>
      <c r="AG49" s="27">
        <v>3.8700788021087646</v>
      </c>
      <c r="AH49" s="27">
        <v>6.7716536521911621</v>
      </c>
      <c r="AI49" s="27">
        <v>7.574803352355957</v>
      </c>
      <c r="AJ49" s="27">
        <v>3.192913293838501</v>
      </c>
      <c r="AK49" s="27">
        <v>6.4015746116638184</v>
      </c>
      <c r="AL49" s="27">
        <v>6.6259841918945313</v>
      </c>
      <c r="AM49" s="27">
        <v>6.9173226356506348</v>
      </c>
      <c r="AN49" s="27">
        <v>2.7204723358154297</v>
      </c>
      <c r="AO49" s="27">
        <v>8.4133853912353516</v>
      </c>
      <c r="AP49" s="27">
        <v>6.078740119934082</v>
      </c>
      <c r="AQ49" s="27">
        <v>5.1614174842834473</v>
      </c>
    </row>
    <row r="50" spans="2:43" x14ac:dyDescent="0.25">
      <c r="B50" s="20" t="s">
        <v>428</v>
      </c>
      <c r="C50" s="20" t="s">
        <v>376</v>
      </c>
      <c r="D50" s="27">
        <v>14.449999809265137</v>
      </c>
      <c r="E50" s="27">
        <v>79.980003356933594</v>
      </c>
      <c r="F50" s="27">
        <v>3.3622047901153564</v>
      </c>
      <c r="G50" s="27">
        <v>3.6233071184158323</v>
      </c>
      <c r="H50" s="27">
        <v>4.0851497502765044</v>
      </c>
      <c r="I50" s="3"/>
      <c r="J50" s="27">
        <f t="shared" si="0"/>
        <v>-0.26110232830047586</v>
      </c>
      <c r="K50" s="2">
        <v>10</v>
      </c>
      <c r="L50" s="27">
        <v>-6.3914995596624849E-2</v>
      </c>
      <c r="M50" s="27"/>
      <c r="N50" s="27">
        <v>2.6102361679077148</v>
      </c>
      <c r="O50" s="27">
        <v>2.8779528141021729</v>
      </c>
      <c r="P50" s="27">
        <v>2.6299211978912354</v>
      </c>
      <c r="Q50" s="27">
        <v>3.5236220359802246</v>
      </c>
      <c r="R50" s="27">
        <v>19.334646224975586</v>
      </c>
      <c r="S50" s="27">
        <v>2.0472440719604492</v>
      </c>
      <c r="T50" s="27">
        <v>2.6692912578582764</v>
      </c>
      <c r="U50" s="27">
        <v>0</v>
      </c>
      <c r="V50" s="27">
        <v>0</v>
      </c>
      <c r="W50" s="27"/>
      <c r="X50" s="27"/>
      <c r="Y50" s="27"/>
      <c r="Z50" s="27">
        <v>0</v>
      </c>
      <c r="AA50" s="27">
        <v>0</v>
      </c>
      <c r="AB50" s="27">
        <v>0</v>
      </c>
      <c r="AC50" s="27">
        <v>1.6692913770675659</v>
      </c>
      <c r="AD50" s="27">
        <v>0.79921257495880127</v>
      </c>
      <c r="AE50" s="27">
        <v>6.381889820098877</v>
      </c>
      <c r="AF50" s="27"/>
      <c r="AG50" s="27">
        <v>6.1220474243164063</v>
      </c>
      <c r="AH50" s="27">
        <v>6.9291338920593262</v>
      </c>
      <c r="AI50" s="27">
        <v>5.0708661079406738</v>
      </c>
      <c r="AJ50" s="27">
        <v>1.1929134130477905</v>
      </c>
      <c r="AK50" s="27">
        <v>5.1614174842834473</v>
      </c>
      <c r="AL50" s="27">
        <v>2.7795276641845703</v>
      </c>
      <c r="AM50" s="27">
        <v>7.8464565277099609</v>
      </c>
      <c r="AN50" s="27">
        <v>1.3976378440856934</v>
      </c>
      <c r="AO50" s="27">
        <v>6.8897638320922852</v>
      </c>
      <c r="AP50" s="27">
        <v>2.6496062278747559</v>
      </c>
      <c r="AQ50" s="27">
        <v>3.3622047901153564</v>
      </c>
    </row>
    <row r="51" spans="2:43" x14ac:dyDescent="0.25">
      <c r="B51" s="20" t="s">
        <v>423</v>
      </c>
      <c r="C51" s="20" t="s">
        <v>371</v>
      </c>
      <c r="D51" s="27">
        <v>16.950000762939453</v>
      </c>
      <c r="E51" s="27">
        <v>82.230003356933594</v>
      </c>
      <c r="F51" s="27">
        <v>3.5944881439208984</v>
      </c>
      <c r="G51" s="27">
        <v>3.9945487571307101</v>
      </c>
      <c r="H51" s="27">
        <v>3.337864278140068</v>
      </c>
      <c r="I51" s="3"/>
      <c r="J51" s="27">
        <f t="shared" si="0"/>
        <v>-0.40006061320981168</v>
      </c>
      <c r="K51" s="2">
        <v>13</v>
      </c>
      <c r="L51" s="27">
        <v>-0.11985526668350167</v>
      </c>
      <c r="M51" s="27"/>
      <c r="N51" s="27">
        <v>5.7086615562438965</v>
      </c>
      <c r="O51" s="27">
        <v>3.7480313777923584</v>
      </c>
      <c r="P51" s="27">
        <v>7.2322835922241211</v>
      </c>
      <c r="Q51" s="27">
        <v>6.5118112564086914</v>
      </c>
      <c r="R51" s="27">
        <v>2.807086706161499</v>
      </c>
      <c r="S51" s="27">
        <v>7.8346457481384277</v>
      </c>
      <c r="T51" s="27">
        <v>4.9094486236572266</v>
      </c>
      <c r="U51" s="27">
        <v>0</v>
      </c>
      <c r="V51" s="27">
        <v>0</v>
      </c>
      <c r="W51" s="27"/>
      <c r="X51" s="27">
        <v>0.16141732037067413</v>
      </c>
      <c r="Y51" s="27"/>
      <c r="Z51" s="27">
        <v>1.1811023578047752E-2</v>
      </c>
      <c r="AA51" s="27">
        <v>0</v>
      </c>
      <c r="AB51" s="27">
        <v>0</v>
      </c>
      <c r="AC51" s="27">
        <v>3.0669291019439697</v>
      </c>
      <c r="AD51" s="27">
        <v>9.5433073043823242</v>
      </c>
      <c r="AE51" s="27">
        <v>2.9133858680725098</v>
      </c>
      <c r="AF51" s="27"/>
      <c r="AG51" s="27">
        <v>3.460629940032959</v>
      </c>
      <c r="AH51" s="27">
        <v>9.4881887435913086</v>
      </c>
      <c r="AI51" s="27">
        <v>7.1850395202636719</v>
      </c>
      <c r="AJ51" s="27">
        <v>10.366141319274902</v>
      </c>
      <c r="AK51" s="27">
        <v>0.51574802398681641</v>
      </c>
      <c r="AL51" s="27">
        <v>3.3503937721252441</v>
      </c>
      <c r="AM51" s="27">
        <v>6.6811022758483887</v>
      </c>
      <c r="AN51" s="27">
        <v>0.63385826349258423</v>
      </c>
      <c r="AO51" s="27">
        <v>2.8110237121582031</v>
      </c>
      <c r="AP51" s="27">
        <v>4.9173226356506348</v>
      </c>
      <c r="AQ51" s="27">
        <v>3.5944881439208984</v>
      </c>
    </row>
    <row r="52" spans="2:43" x14ac:dyDescent="0.25">
      <c r="B52" s="20" t="s">
        <v>422</v>
      </c>
      <c r="C52" s="20" t="s">
        <v>370</v>
      </c>
      <c r="D52" s="27">
        <v>14.579999923706055</v>
      </c>
      <c r="E52" s="27">
        <v>77.629997253417969</v>
      </c>
      <c r="F52" s="27">
        <v>2.5314960479736328</v>
      </c>
      <c r="G52" s="27">
        <v>2.9895465546127022</v>
      </c>
      <c r="H52" s="27">
        <v>2.5494993675216495</v>
      </c>
      <c r="I52" s="3"/>
      <c r="J52" s="27">
        <f t="shared" si="0"/>
        <v>-0.45805050663906943</v>
      </c>
      <c r="K52" s="2">
        <v>14</v>
      </c>
      <c r="L52" s="27">
        <v>-0.1796629222482754</v>
      </c>
      <c r="M52" s="27"/>
      <c r="N52" s="27">
        <v>0.77165353298187256</v>
      </c>
      <c r="O52" s="27">
        <v>5.6535434722900391</v>
      </c>
      <c r="P52" s="27">
        <v>2.4921259880065918</v>
      </c>
      <c r="Q52" s="27">
        <v>1.381889820098877</v>
      </c>
      <c r="R52" s="27">
        <v>0</v>
      </c>
      <c r="S52" s="27">
        <v>9.5314960479736328</v>
      </c>
      <c r="T52" s="27">
        <v>1.7244094610214233</v>
      </c>
      <c r="U52" s="27">
        <v>2.0511810779571533</v>
      </c>
      <c r="V52" s="27">
        <v>9.9881887435913086</v>
      </c>
      <c r="W52" s="27">
        <v>4.0078740119934082</v>
      </c>
      <c r="X52" s="27">
        <v>2.1653542518615723</v>
      </c>
      <c r="Y52" s="27">
        <v>2.1850392818450928</v>
      </c>
      <c r="Z52" s="27">
        <v>0.48031497001647949</v>
      </c>
      <c r="AA52" s="27">
        <v>0.44488188624382019</v>
      </c>
      <c r="AB52" s="27">
        <v>0.11023622006177902</v>
      </c>
      <c r="AC52" s="27">
        <v>5.4803147315979004</v>
      </c>
      <c r="AD52" s="27">
        <v>0.55118107795715332</v>
      </c>
      <c r="AE52" s="27">
        <v>3.4960629940032959</v>
      </c>
      <c r="AF52" s="27">
        <v>4.7952756881713867</v>
      </c>
      <c r="AG52" s="27">
        <v>4.0866141319274902</v>
      </c>
      <c r="AH52" s="27">
        <v>5.6574802398681641</v>
      </c>
      <c r="AI52" s="27">
        <v>3.9842519760131836</v>
      </c>
      <c r="AJ52" s="27">
        <v>3.3149607181549072</v>
      </c>
      <c r="AK52" s="27">
        <v>1.2204724550247192</v>
      </c>
      <c r="AL52" s="27">
        <v>4.618110179901123</v>
      </c>
      <c r="AM52" s="27">
        <v>1.633858323097229</v>
      </c>
      <c r="AN52" s="27">
        <v>1.3110235929489136</v>
      </c>
      <c r="AO52" s="27">
        <v>2.7992126941680908</v>
      </c>
      <c r="AP52" s="27">
        <v>0.75984251499176025</v>
      </c>
      <c r="AQ52" s="27">
        <v>2.5314960479736328</v>
      </c>
    </row>
    <row r="53" spans="2:43" x14ac:dyDescent="0.25">
      <c r="B53" s="20" t="s">
        <v>472</v>
      </c>
      <c r="C53" s="20" t="s">
        <v>420</v>
      </c>
      <c r="D53" s="27">
        <v>26.75</v>
      </c>
      <c r="E53" s="27">
        <v>80.879997253417969</v>
      </c>
      <c r="F53" s="27">
        <v>7.0944881439208984</v>
      </c>
      <c r="G53" s="27">
        <v>8.0981536610373137</v>
      </c>
      <c r="H53" s="27">
        <v>5.7027480089758367</v>
      </c>
      <c r="I53" s="3"/>
      <c r="J53" s="27">
        <f t="shared" si="0"/>
        <v>-1.0036655171164153</v>
      </c>
      <c r="K53" s="2">
        <v>11</v>
      </c>
      <c r="L53" s="27">
        <v>-0.17599682039898951</v>
      </c>
      <c r="M53" s="27"/>
      <c r="N53" s="27">
        <v>0.54330706596374512</v>
      </c>
      <c r="O53" s="27">
        <v>18.303150177001953</v>
      </c>
      <c r="P53" s="27">
        <v>6.4527559280395508</v>
      </c>
      <c r="Q53" s="27">
        <v>1.287401556968689</v>
      </c>
      <c r="R53" s="27">
        <v>6.9803147315979004</v>
      </c>
      <c r="S53" s="27">
        <v>5.7204723358154297</v>
      </c>
      <c r="T53" s="27">
        <v>5.0708661079406738</v>
      </c>
      <c r="U53" s="27">
        <v>4.5826773643493652</v>
      </c>
      <c r="V53" s="27">
        <v>8.6811027526855469</v>
      </c>
      <c r="W53" s="27">
        <v>3.4724409580230713</v>
      </c>
      <c r="X53" s="27">
        <v>18.952754974365234</v>
      </c>
      <c r="Y53" s="27">
        <v>6.3661417961120605</v>
      </c>
      <c r="Z53" s="27">
        <v>4.3385825157165527</v>
      </c>
      <c r="AA53" s="27">
        <v>5</v>
      </c>
      <c r="AB53" s="27">
        <v>4.2913384437561035</v>
      </c>
      <c r="AC53" s="27">
        <v>2.1771652698516846</v>
      </c>
      <c r="AD53" s="27">
        <v>3.1968502998352051</v>
      </c>
      <c r="AE53" s="27">
        <v>4.881889820098877</v>
      </c>
      <c r="AF53" s="27">
        <v>14.208661079406738</v>
      </c>
      <c r="AG53" s="27">
        <v>12.110236167907715</v>
      </c>
      <c r="AH53" s="27">
        <v>5.9055118560791016</v>
      </c>
      <c r="AI53" s="27">
        <v>17.854330062866211</v>
      </c>
      <c r="AJ53" s="27">
        <v>9.0629920959472656</v>
      </c>
      <c r="AK53" s="27">
        <v>5.8543305397033691</v>
      </c>
      <c r="AL53" s="27">
        <v>6.8976378440856934</v>
      </c>
      <c r="AM53" s="27">
        <v>5.2992124557495117</v>
      </c>
      <c r="AN53" s="27">
        <v>9.9803152084350586</v>
      </c>
      <c r="AO53" s="27">
        <v>15.137795448303223</v>
      </c>
      <c r="AP53" s="27">
        <v>22.236221313476563</v>
      </c>
      <c r="AQ53" s="27">
        <v>7.0944881439208984</v>
      </c>
    </row>
    <row r="54" spans="2:43" x14ac:dyDescent="0.25">
      <c r="B54" s="20" t="s">
        <v>457</v>
      </c>
      <c r="C54" s="20" t="s">
        <v>405</v>
      </c>
      <c r="D54" s="27">
        <v>17.670000076293945</v>
      </c>
      <c r="E54" s="27">
        <v>75.900001525878906</v>
      </c>
      <c r="F54" s="27">
        <v>2.078740119934082</v>
      </c>
      <c r="G54" s="27">
        <v>3.5278506819848663</v>
      </c>
      <c r="H54" s="27">
        <v>3.3590166941717357</v>
      </c>
      <c r="I54" s="3"/>
      <c r="J54" s="27">
        <f t="shared" si="0"/>
        <v>-1.4491105620507843</v>
      </c>
      <c r="K54" s="2">
        <v>16</v>
      </c>
      <c r="L54" s="27">
        <v>-0.43140915749693975</v>
      </c>
      <c r="M54" s="27"/>
      <c r="N54" s="27">
        <v>13.381889343261719</v>
      </c>
      <c r="O54" s="27">
        <v>0.54330706596374512</v>
      </c>
      <c r="P54" s="27">
        <v>1.7519685029983521</v>
      </c>
      <c r="Q54" s="27">
        <v>4.539370059967041</v>
      </c>
      <c r="R54" s="27">
        <v>3.0118110179901123</v>
      </c>
      <c r="S54" s="27">
        <v>3.3937008380889893</v>
      </c>
      <c r="T54" s="27">
        <v>6.7322835922241211</v>
      </c>
      <c r="U54" s="27">
        <v>0</v>
      </c>
      <c r="V54" s="27">
        <v>0</v>
      </c>
      <c r="W54" s="27"/>
      <c r="X54" s="27">
        <v>1.118110179901123</v>
      </c>
      <c r="Y54" s="27">
        <v>3.2992126941680908</v>
      </c>
      <c r="Z54" s="27">
        <v>6.2992125749588013E-2</v>
      </c>
      <c r="AA54" s="27">
        <v>0</v>
      </c>
      <c r="AB54" s="27">
        <v>0</v>
      </c>
      <c r="AC54" s="27">
        <v>9.2874011993408203</v>
      </c>
      <c r="AD54" s="27">
        <v>1.6929134130477905</v>
      </c>
      <c r="AE54" s="27">
        <v>5.5275592803955078</v>
      </c>
      <c r="AF54" s="27"/>
      <c r="AG54" s="27">
        <v>4.9685039520263672</v>
      </c>
      <c r="AH54" s="27">
        <v>8.6889762878417969</v>
      </c>
      <c r="AI54" s="27">
        <v>4.6456694602966309</v>
      </c>
      <c r="AJ54" s="27">
        <v>3.1850392818450928</v>
      </c>
      <c r="AK54" s="27">
        <v>1.1929134130477905</v>
      </c>
      <c r="AL54" s="27">
        <v>7.0590553283691406</v>
      </c>
      <c r="AM54" s="27">
        <v>0.70078742504119873</v>
      </c>
      <c r="AN54" s="27">
        <v>1.118110179901123</v>
      </c>
      <c r="AO54" s="27">
        <v>4.6692914962768555</v>
      </c>
      <c r="AP54" s="27">
        <v>4.6811022758483887</v>
      </c>
      <c r="AQ54" s="27">
        <v>2.078740119934082</v>
      </c>
    </row>
    <row r="55" spans="2:43" x14ac:dyDescent="0.25">
      <c r="B55" s="20" t="s">
        <v>469</v>
      </c>
      <c r="C55" s="20" t="s">
        <v>417</v>
      </c>
      <c r="D55" s="27">
        <v>28.579999923706055</v>
      </c>
      <c r="E55" s="27">
        <v>77.199996948242188</v>
      </c>
      <c r="F55" s="27">
        <v>4.5866141319274902</v>
      </c>
      <c r="G55" s="27">
        <v>6.5851207920189561</v>
      </c>
      <c r="H55" s="27">
        <v>4.3033100647103657</v>
      </c>
      <c r="I55" s="3"/>
      <c r="J55" s="27">
        <f t="shared" si="0"/>
        <v>-1.9985066600914658</v>
      </c>
      <c r="K55" s="2">
        <v>18</v>
      </c>
      <c r="L55" s="27">
        <v>-0.46441149488166739</v>
      </c>
      <c r="M55" s="27"/>
      <c r="N55" s="27">
        <v>4.2047243118286133</v>
      </c>
      <c r="O55" s="27">
        <v>14.11417293548584</v>
      </c>
      <c r="P55" s="27">
        <v>1.3582676649093628</v>
      </c>
      <c r="Q55" s="27">
        <v>6.2283463478088379</v>
      </c>
      <c r="R55" s="27">
        <v>8.3700790405273438</v>
      </c>
      <c r="S55" s="27">
        <v>15.88582706451416</v>
      </c>
      <c r="T55" s="27">
        <v>9.4803152084350586</v>
      </c>
      <c r="U55" s="27">
        <v>4.3385825157165527</v>
      </c>
      <c r="V55" s="27">
        <v>6.9173226356506348</v>
      </c>
      <c r="W55" s="27">
        <v>1.578740119934082</v>
      </c>
      <c r="X55" s="27">
        <v>3.4645669460296631</v>
      </c>
      <c r="Y55" s="27">
        <v>2.4881889820098877</v>
      </c>
      <c r="Z55" s="27">
        <v>3.7559056282043457</v>
      </c>
      <c r="AA55" s="27">
        <v>2.7244093418121338</v>
      </c>
      <c r="AB55" s="27">
        <v>10.263779640197754</v>
      </c>
      <c r="AC55" s="27">
        <v>2.7598426342010498</v>
      </c>
      <c r="AD55" s="27">
        <v>3.232283353805542</v>
      </c>
      <c r="AE55" s="27">
        <v>8.3503932952880859</v>
      </c>
      <c r="AF55" s="27">
        <v>5.6771655082702637</v>
      </c>
      <c r="AG55" s="27">
        <v>5.6811022758483887</v>
      </c>
      <c r="AH55" s="27">
        <v>12.452755928039551</v>
      </c>
      <c r="AI55" s="27">
        <v>7.0196852684020996</v>
      </c>
      <c r="AJ55" s="27">
        <v>14.78740119934082</v>
      </c>
      <c r="AK55" s="27">
        <v>10.578740119934082</v>
      </c>
      <c r="AL55" s="27">
        <v>0.4685039222240448</v>
      </c>
      <c r="AM55" s="27">
        <v>10.783464431762695</v>
      </c>
      <c r="AN55" s="27">
        <v>4.8385825157165527</v>
      </c>
      <c r="AO55" s="27">
        <v>1.2007874250411987</v>
      </c>
      <c r="AP55" s="27">
        <v>7.964566707611084</v>
      </c>
      <c r="AQ55" s="27">
        <v>4.5866141319274902</v>
      </c>
    </row>
    <row r="56" spans="2:43" x14ac:dyDescent="0.25">
      <c r="B56" s="20" t="s">
        <v>426</v>
      </c>
      <c r="C56" s="20" t="s">
        <v>374</v>
      </c>
      <c r="D56" s="27">
        <v>16.200000762939453</v>
      </c>
      <c r="E56" s="27">
        <v>81.150001525878906</v>
      </c>
      <c r="F56" s="27">
        <v>4.1496062278747559</v>
      </c>
      <c r="G56" s="27">
        <v>6.1825956681679033</v>
      </c>
      <c r="H56" s="27">
        <v>3.5809010902184908</v>
      </c>
      <c r="I56" s="3"/>
      <c r="J56" s="27">
        <f t="shared" si="0"/>
        <v>-2.0329894402931474</v>
      </c>
      <c r="K56" s="2">
        <v>22</v>
      </c>
      <c r="L56" s="27">
        <v>-0.56773124670949882</v>
      </c>
      <c r="M56" s="27"/>
      <c r="N56" s="27">
        <v>3.5669291019439697</v>
      </c>
      <c r="O56" s="27">
        <v>5.4015746116638184</v>
      </c>
      <c r="P56" s="27">
        <v>17.594488143920898</v>
      </c>
      <c r="Q56" s="27">
        <v>0.71259844303131104</v>
      </c>
      <c r="R56" s="27">
        <v>5.2204723358154297</v>
      </c>
      <c r="S56" s="27">
        <v>5.1102361679077148</v>
      </c>
      <c r="T56" s="27">
        <v>5.4566926956176758</v>
      </c>
      <c r="U56" s="27">
        <v>4.3070864677429199</v>
      </c>
      <c r="V56" s="27">
        <v>5.7913384437561035</v>
      </c>
      <c r="W56" s="27">
        <v>3.118110179901123</v>
      </c>
      <c r="X56" s="27">
        <v>15.610236167907715</v>
      </c>
      <c r="Y56" s="27">
        <v>8.8464565277099609</v>
      </c>
      <c r="Z56" s="27">
        <v>7.7047243118286133</v>
      </c>
      <c r="AA56" s="27">
        <v>3.7755906581878662</v>
      </c>
      <c r="AB56" s="27">
        <v>3.3385827541351318</v>
      </c>
      <c r="AC56" s="27">
        <v>3.3582677841186523</v>
      </c>
      <c r="AD56" s="27">
        <v>4.2125983238220215</v>
      </c>
      <c r="AE56" s="27">
        <v>6.2047243118286133</v>
      </c>
      <c r="AF56" s="27">
        <v>10.330708503723145</v>
      </c>
      <c r="AG56" s="27">
        <v>7.0511813163757324</v>
      </c>
      <c r="AH56" s="27">
        <v>4.7007875442504883</v>
      </c>
      <c r="AI56" s="27">
        <v>3.7519686222076416</v>
      </c>
      <c r="AJ56" s="27">
        <v>7.2125983238220215</v>
      </c>
      <c r="AK56" s="27">
        <v>3.4370079040527344</v>
      </c>
      <c r="AL56" s="27">
        <v>8.7322835922241211</v>
      </c>
      <c r="AM56" s="27">
        <v>6.3346457481384277</v>
      </c>
      <c r="AN56" s="27">
        <v>5.2755904197692871</v>
      </c>
      <c r="AO56" s="27">
        <v>4.3976378440856934</v>
      </c>
      <c r="AP56" s="27">
        <v>8.7401571273803711</v>
      </c>
      <c r="AQ56" s="27">
        <v>4.1496062278747559</v>
      </c>
    </row>
    <row r="57" spans="2:43" x14ac:dyDescent="0.25">
      <c r="B57" s="20" t="s">
        <v>442</v>
      </c>
      <c r="C57" s="20" t="s">
        <v>390</v>
      </c>
      <c r="D57" s="27">
        <v>14.229999542236328</v>
      </c>
      <c r="E57" s="27">
        <v>76.430000305175781</v>
      </c>
      <c r="F57" s="27">
        <v>2.6023621559143066</v>
      </c>
      <c r="G57" s="27">
        <v>4.687890339514305</v>
      </c>
      <c r="H57" s="27">
        <v>8.5876043379497666</v>
      </c>
      <c r="I57" s="3"/>
      <c r="J57" s="27">
        <f t="shared" si="0"/>
        <v>-2.0855281835999984</v>
      </c>
      <c r="K57" s="2">
        <v>16</v>
      </c>
      <c r="L57" s="27">
        <v>-0.24285331525857237</v>
      </c>
      <c r="M57" s="27"/>
      <c r="N57" s="27">
        <v>2.5039370059967041</v>
      </c>
      <c r="O57" s="27">
        <v>2.7086613178253174</v>
      </c>
      <c r="P57" s="27">
        <v>3.7440943717956543</v>
      </c>
      <c r="Q57" s="27">
        <v>2.9448819160461426</v>
      </c>
      <c r="R57" s="27">
        <v>48.110237121582031</v>
      </c>
      <c r="S57" s="27">
        <v>2.5984251499176025</v>
      </c>
      <c r="T57" s="27">
        <v>1.7795275449752808</v>
      </c>
      <c r="U57" s="27">
        <v>2.8897638320922852</v>
      </c>
      <c r="V57" s="27">
        <v>3.5984251499176025</v>
      </c>
      <c r="W57" s="27">
        <v>0.89763778448104858</v>
      </c>
      <c r="X57" s="27">
        <v>5.9055118560791016</v>
      </c>
      <c r="Y57" s="27">
        <v>2.7480313777923584</v>
      </c>
      <c r="Z57" s="27">
        <v>0.90157479047775269</v>
      </c>
      <c r="AA57" s="27">
        <v>2.9488189220428467</v>
      </c>
      <c r="AB57" s="27">
        <v>2.3031497001647949</v>
      </c>
      <c r="AC57" s="27">
        <v>4.5</v>
      </c>
      <c r="AD57" s="27">
        <v>5.9055119752883911E-2</v>
      </c>
      <c r="AE57" s="27">
        <v>2.0826771259307861</v>
      </c>
      <c r="AF57" s="27">
        <v>6.7874016761779785</v>
      </c>
      <c r="AG57" s="27">
        <v>9.0551185607910156</v>
      </c>
      <c r="AH57" s="27">
        <v>5.2283463478088379</v>
      </c>
      <c r="AI57" s="27">
        <v>2.192913293838501</v>
      </c>
      <c r="AJ57" s="27">
        <v>3.9803149700164795</v>
      </c>
      <c r="AK57" s="27">
        <v>2.1889762878417969</v>
      </c>
      <c r="AL57" s="27">
        <v>6.6102361679077148</v>
      </c>
      <c r="AM57" s="27">
        <v>1.9803149700164795</v>
      </c>
      <c r="AN57" s="27">
        <v>0.5708661675453186</v>
      </c>
      <c r="AO57" s="27">
        <v>1.7755905389785767</v>
      </c>
      <c r="AP57" s="27">
        <v>2.3543307781219482</v>
      </c>
      <c r="AQ57" s="27">
        <v>2.6023621559143066</v>
      </c>
    </row>
    <row r="58" spans="2:43" x14ac:dyDescent="0.25">
      <c r="B58" s="20" t="s">
        <v>470</v>
      </c>
      <c r="C58" s="20" t="s">
        <v>418</v>
      </c>
      <c r="D58" s="27">
        <v>28.370000839233398</v>
      </c>
      <c r="E58" s="27">
        <v>79.400001525878906</v>
      </c>
      <c r="F58" s="27">
        <v>7.8307085037231445</v>
      </c>
      <c r="G58" s="27">
        <v>10.038932570704707</v>
      </c>
      <c r="H58" s="27">
        <v>7.630459629001356</v>
      </c>
      <c r="I58" s="3"/>
      <c r="J58" s="27">
        <f t="shared" si="0"/>
        <v>-2.2082240669815629</v>
      </c>
      <c r="K58" s="2">
        <v>17</v>
      </c>
      <c r="L58" s="27">
        <v>-0.28939594393353291</v>
      </c>
      <c r="M58" s="27"/>
      <c r="N58" s="27"/>
      <c r="O58" s="27"/>
      <c r="P58" s="27">
        <v>4.3228344917297363</v>
      </c>
      <c r="Q58" s="27">
        <v>0.94094491004943848</v>
      </c>
      <c r="R58" s="27">
        <v>6.0196852684020996</v>
      </c>
      <c r="S58" s="27">
        <v>10.775590896606445</v>
      </c>
      <c r="T58" s="27">
        <v>9.2401571273803711</v>
      </c>
      <c r="U58" s="27">
        <v>1.9409449100494385</v>
      </c>
      <c r="V58" s="27">
        <v>6.1417322158813477</v>
      </c>
      <c r="W58" s="27">
        <v>3.7086613178253174</v>
      </c>
      <c r="X58" s="27">
        <v>10.89370059967041</v>
      </c>
      <c r="Y58" s="27">
        <v>2.3661417961120605</v>
      </c>
      <c r="Z58" s="27">
        <v>15.074803352355957</v>
      </c>
      <c r="AA58" s="27">
        <v>16.937007904052734</v>
      </c>
      <c r="AB58" s="27">
        <v>7.8582677841186523</v>
      </c>
      <c r="AC58" s="27">
        <v>11.425196647644043</v>
      </c>
      <c r="AD58" s="27">
        <v>3.7992126941680908</v>
      </c>
      <c r="AE58" s="27">
        <v>7.2283463478088379</v>
      </c>
      <c r="AF58" s="27">
        <v>13.346456527709961</v>
      </c>
      <c r="AG58" s="27">
        <v>16.283464431762695</v>
      </c>
      <c r="AH58" s="27">
        <v>11.503936767578125</v>
      </c>
      <c r="AI58" s="27">
        <v>15.685039520263672</v>
      </c>
      <c r="AJ58" s="27">
        <v>10.645668983459473</v>
      </c>
      <c r="AK58" s="27">
        <v>12.708661079406738</v>
      </c>
      <c r="AL58" s="27">
        <v>1.4527559280395508</v>
      </c>
      <c r="AM58" s="27">
        <v>10.401575088500977</v>
      </c>
      <c r="AN58" s="27">
        <v>15.32677173614502</v>
      </c>
      <c r="AO58" s="27">
        <v>5.6338582038879395</v>
      </c>
      <c r="AP58" s="27">
        <v>39.389762878417969</v>
      </c>
      <c r="AQ58" s="27">
        <v>7.8307085037231445</v>
      </c>
    </row>
    <row r="59" spans="2:43" x14ac:dyDescent="0.25">
      <c r="B59" s="20" t="s">
        <v>424</v>
      </c>
      <c r="C59" s="20" t="s">
        <v>372</v>
      </c>
      <c r="D59" s="27">
        <v>17.450000762939453</v>
      </c>
      <c r="E59" s="27">
        <v>78.470001220703125</v>
      </c>
      <c r="F59" s="27">
        <v>5.1062994003295898</v>
      </c>
      <c r="G59" s="27">
        <v>7.408091208030438</v>
      </c>
      <c r="H59" s="27">
        <v>5.3800454922931564</v>
      </c>
      <c r="I59" s="3"/>
      <c r="J59" s="27">
        <f t="shared" si="0"/>
        <v>-2.3017918077008481</v>
      </c>
      <c r="K59" s="2">
        <v>21</v>
      </c>
      <c r="L59" s="27">
        <v>-0.42783872571303239</v>
      </c>
      <c r="M59" s="27"/>
      <c r="N59" s="27">
        <v>7.5944881439208984</v>
      </c>
      <c r="O59" s="27">
        <v>6.6614174842834473</v>
      </c>
      <c r="P59" s="27">
        <v>9.3503932952880859</v>
      </c>
      <c r="Q59" s="27">
        <v>6.0984253883361816</v>
      </c>
      <c r="R59" s="27">
        <v>3.9566929340362549</v>
      </c>
      <c r="S59" s="27">
        <v>4.6574802398681641</v>
      </c>
      <c r="T59" s="27">
        <v>28.854330062866211</v>
      </c>
      <c r="U59" s="27">
        <v>5.1220474243164063</v>
      </c>
      <c r="V59" s="27">
        <v>9.1614170074462891</v>
      </c>
      <c r="W59" s="27">
        <v>4.5275592803955078</v>
      </c>
      <c r="X59" s="27">
        <v>16.444881439208984</v>
      </c>
      <c r="Y59" s="27">
        <v>6.6614174842834473</v>
      </c>
      <c r="Z59" s="27">
        <v>5.2519683837890625</v>
      </c>
      <c r="AA59" s="27">
        <v>5.6299214363098145</v>
      </c>
      <c r="AB59" s="27">
        <v>2.6968502998352051</v>
      </c>
      <c r="AC59" s="27">
        <v>4.7716536521911621</v>
      </c>
      <c r="AD59" s="27">
        <v>7.2677164077758789</v>
      </c>
      <c r="AE59" s="27">
        <v>7.1496062278747559</v>
      </c>
      <c r="AF59" s="27">
        <v>17.751968383789063</v>
      </c>
      <c r="AG59" s="27">
        <v>9.1535434722900391</v>
      </c>
      <c r="AH59" s="27">
        <v>7.7322835922241211</v>
      </c>
      <c r="AI59" s="27">
        <v>3.5551180839538574</v>
      </c>
      <c r="AJ59" s="27">
        <v>5.7401576042175293</v>
      </c>
      <c r="AK59" s="27">
        <v>4.7125983238220215</v>
      </c>
      <c r="AL59" s="27">
        <v>5.6456694602966309</v>
      </c>
      <c r="AM59" s="27">
        <v>2.3740158081054688</v>
      </c>
      <c r="AN59" s="27">
        <v>2.8976378440856934</v>
      </c>
      <c r="AO59" s="27">
        <v>8.1692914962768555</v>
      </c>
      <c r="AP59" s="27">
        <v>5.2440943717956543</v>
      </c>
      <c r="AQ59" s="27">
        <v>5.1062994003295898</v>
      </c>
    </row>
    <row r="60" spans="2:43" x14ac:dyDescent="0.25">
      <c r="B60" s="20" t="s">
        <v>544</v>
      </c>
      <c r="C60" s="20" t="s">
        <v>554</v>
      </c>
      <c r="D60" s="27">
        <v>31.709999084472656</v>
      </c>
      <c r="E60" s="27">
        <v>74.800003051757813</v>
      </c>
      <c r="F60" s="27">
        <v>2.7716536521911621</v>
      </c>
      <c r="G60" s="27">
        <v>5.1868042496257818</v>
      </c>
      <c r="H60" s="27">
        <v>4.7852412152903003</v>
      </c>
      <c r="I60" s="3"/>
      <c r="J60" s="27">
        <f t="shared" si="0"/>
        <v>-2.4151505974346197</v>
      </c>
      <c r="K60" s="2">
        <v>22</v>
      </c>
      <c r="L60" s="27">
        <v>-0.50470822447100039</v>
      </c>
      <c r="M60" s="27"/>
      <c r="N60" s="27">
        <v>4.3700785636901855</v>
      </c>
      <c r="O60" s="27">
        <v>6.0708661079406738</v>
      </c>
      <c r="P60" s="27">
        <v>1.4015748500823975</v>
      </c>
      <c r="Q60" s="27">
        <v>0.4606299102306366</v>
      </c>
      <c r="R60" s="27">
        <v>5.0984253883361816</v>
      </c>
      <c r="S60" s="27">
        <v>5.1968502998352051</v>
      </c>
      <c r="T60" s="27">
        <v>11.251968383789063</v>
      </c>
      <c r="U60" s="27">
        <v>15.543307304382324</v>
      </c>
      <c r="V60" s="27">
        <v>3.1732282638549805</v>
      </c>
      <c r="W60" s="27">
        <v>9.9881887435913086</v>
      </c>
      <c r="X60" s="27">
        <v>4.3346457481384277</v>
      </c>
      <c r="Y60" s="27">
        <v>7.8740157186985016E-2</v>
      </c>
      <c r="Z60" s="27">
        <v>6.0275592803955078</v>
      </c>
      <c r="AA60" s="27">
        <v>0.86614173650741577</v>
      </c>
      <c r="AB60" s="27">
        <v>3.7795276641845703</v>
      </c>
      <c r="AC60" s="27">
        <v>3.4291338920593262</v>
      </c>
      <c r="AD60" s="27">
        <v>2.421259880065918</v>
      </c>
      <c r="AE60" s="27">
        <v>2.0275590419769287</v>
      </c>
      <c r="AF60" s="27">
        <v>17.149606704711914</v>
      </c>
      <c r="AG60" s="27">
        <v>3.0236220359802246</v>
      </c>
      <c r="AH60" s="27">
        <v>4.4566926956176758</v>
      </c>
      <c r="AI60" s="27">
        <v>4.9724407196044922</v>
      </c>
      <c r="AJ60" s="27">
        <v>2.9921259880065918</v>
      </c>
      <c r="AK60" s="27">
        <v>18.27952766418457</v>
      </c>
      <c r="AL60" s="27">
        <v>0.37007874250411987</v>
      </c>
      <c r="AM60" s="27">
        <v>3.1889762878417969</v>
      </c>
      <c r="AN60" s="27">
        <v>4.7874016761779785</v>
      </c>
      <c r="AO60" s="27">
        <v>2.9133858680725098</v>
      </c>
      <c r="AP60" s="27">
        <v>2.7637796401977539</v>
      </c>
      <c r="AQ60" s="27">
        <v>2.7716536521911621</v>
      </c>
    </row>
    <row r="61" spans="2:43" x14ac:dyDescent="0.25">
      <c r="B61" s="20" t="s">
        <v>439</v>
      </c>
      <c r="C61" s="20" t="s">
        <v>387</v>
      </c>
      <c r="D61" s="27">
        <v>29.170000076293945</v>
      </c>
      <c r="E61" s="27">
        <v>75.730003356933594</v>
      </c>
      <c r="F61" s="27">
        <v>0.11811023950576782</v>
      </c>
      <c r="G61" s="27">
        <v>3.0477165406942368</v>
      </c>
      <c r="H61" s="27">
        <v>3.6012444741428515</v>
      </c>
      <c r="I61" s="3"/>
      <c r="J61" s="27">
        <f t="shared" si="0"/>
        <v>-2.929606301188469</v>
      </c>
      <c r="K61" s="2">
        <v>21</v>
      </c>
      <c r="L61" s="27">
        <v>-0.81349831210383405</v>
      </c>
      <c r="M61" s="27"/>
      <c r="N61" s="27">
        <v>2.1811022758483887</v>
      </c>
      <c r="O61" s="27">
        <v>3.6771652698516846</v>
      </c>
      <c r="P61" s="27">
        <v>5.425196647644043</v>
      </c>
      <c r="Q61" s="27">
        <v>0.5708661675453186</v>
      </c>
      <c r="R61" s="27">
        <v>12.232283592224121</v>
      </c>
      <c r="S61" s="27">
        <v>10.255905151367188</v>
      </c>
      <c r="T61" s="27">
        <v>3.3700788021087646</v>
      </c>
      <c r="U61" s="27">
        <v>0</v>
      </c>
      <c r="V61" s="27">
        <v>0</v>
      </c>
      <c r="W61" s="27"/>
      <c r="X61" s="27"/>
      <c r="Y61" s="27"/>
      <c r="Z61" s="27">
        <v>0</v>
      </c>
      <c r="AA61" s="27">
        <v>0</v>
      </c>
      <c r="AB61" s="27">
        <v>2.5984251499176025</v>
      </c>
      <c r="AC61" s="27">
        <v>0</v>
      </c>
      <c r="AD61" s="27">
        <v>0.21259842813014984</v>
      </c>
      <c r="AE61" s="27">
        <v>0.86220473051071167</v>
      </c>
      <c r="AF61" s="27"/>
      <c r="AG61" s="27">
        <v>0.4606299102306366</v>
      </c>
      <c r="AH61" s="27">
        <v>4.9291338920593262</v>
      </c>
      <c r="AI61" s="27">
        <v>2.2716536521911621</v>
      </c>
      <c r="AJ61" s="27">
        <v>8.8858270645141602</v>
      </c>
      <c r="AK61" s="27">
        <v>9.3070869445800781</v>
      </c>
      <c r="AL61" s="27">
        <v>1.8464566469192505</v>
      </c>
      <c r="AM61" s="27">
        <v>4.5157480239868164</v>
      </c>
      <c r="AN61" s="27">
        <v>1.0629920959472656</v>
      </c>
      <c r="AO61" s="27">
        <v>0.33070865273475647</v>
      </c>
      <c r="AP61" s="27">
        <v>1.1968504190444946</v>
      </c>
      <c r="AQ61" s="27">
        <v>0.11811023950576782</v>
      </c>
    </row>
    <row r="62" spans="2:43" x14ac:dyDescent="0.25">
      <c r="B62" s="20" t="s">
        <v>543</v>
      </c>
      <c r="C62" s="20" t="s">
        <v>553</v>
      </c>
      <c r="D62" s="27">
        <v>20.25</v>
      </c>
      <c r="E62" s="27">
        <v>85.830001831054688</v>
      </c>
      <c r="F62" s="27">
        <v>9.5078744888305664</v>
      </c>
      <c r="G62" s="27">
        <v>12.563399397093674</v>
      </c>
      <c r="H62" s="27">
        <v>5.8463547346812055</v>
      </c>
      <c r="I62" s="3"/>
      <c r="J62" s="27">
        <f t="shared" si="0"/>
        <v>-3.0555249082631075</v>
      </c>
      <c r="K62" s="2">
        <v>21</v>
      </c>
      <c r="L62" s="27">
        <v>-0.52263761727241842</v>
      </c>
      <c r="M62" s="27"/>
      <c r="N62" s="27">
        <v>12.641732215881348</v>
      </c>
      <c r="O62" s="27">
        <v>25.314960479736328</v>
      </c>
      <c r="P62" s="27">
        <v>12.019684791564941</v>
      </c>
      <c r="Q62" s="27">
        <v>17.401575088500977</v>
      </c>
      <c r="R62" s="27">
        <v>21.641733169555664</v>
      </c>
      <c r="S62" s="27">
        <v>6.6614174842834473</v>
      </c>
      <c r="T62" s="27">
        <v>11.251968383789063</v>
      </c>
      <c r="U62" s="27">
        <v>28.602361679077148</v>
      </c>
      <c r="V62" s="27">
        <v>8.1023626327514648</v>
      </c>
      <c r="W62" s="27">
        <v>13.874015808105469</v>
      </c>
      <c r="X62" s="27">
        <v>4.3622045516967773</v>
      </c>
      <c r="Y62" s="27">
        <v>12.472440719604492</v>
      </c>
      <c r="Z62" s="27">
        <v>11.732283592224121</v>
      </c>
      <c r="AA62" s="27">
        <v>14.732283592224121</v>
      </c>
      <c r="AB62" s="27">
        <v>6.6062994003295898</v>
      </c>
      <c r="AC62" s="27">
        <v>7.8228344917297363</v>
      </c>
      <c r="AD62" s="27">
        <v>20.606298446655273</v>
      </c>
      <c r="AE62" s="27">
        <v>15.496063232421875</v>
      </c>
      <c r="AF62" s="27">
        <v>15.248031616210938</v>
      </c>
      <c r="AG62" s="27">
        <v>14.590551376342773</v>
      </c>
      <c r="AH62" s="27">
        <v>10.38582706451416</v>
      </c>
      <c r="AI62" s="27">
        <v>10.448819160461426</v>
      </c>
      <c r="AJ62" s="27">
        <v>5.8149604797363281</v>
      </c>
      <c r="AK62" s="27">
        <v>4.8070864677429199</v>
      </c>
      <c r="AL62" s="27">
        <v>8.2047243118286133</v>
      </c>
      <c r="AM62" s="27">
        <v>9.7244091033935547</v>
      </c>
      <c r="AN62" s="27">
        <v>10.724409103393555</v>
      </c>
      <c r="AO62" s="27">
        <v>9.2716531753540039</v>
      </c>
      <c r="AP62" s="27">
        <v>13.775590896606445</v>
      </c>
      <c r="AQ62" s="27">
        <v>9.5078744888305664</v>
      </c>
    </row>
    <row r="63" spans="2:43" x14ac:dyDescent="0.25">
      <c r="B63" s="20" t="s">
        <v>458</v>
      </c>
      <c r="C63" s="20" t="s">
        <v>406</v>
      </c>
      <c r="D63" s="27">
        <v>24.670000076293945</v>
      </c>
      <c r="E63" s="27">
        <v>93.900001525878906</v>
      </c>
      <c r="F63" s="27">
        <v>2.3307087421417236</v>
      </c>
      <c r="G63" s="27">
        <v>5.6036276774747034</v>
      </c>
      <c r="H63" s="27">
        <v>4.1262965483791803</v>
      </c>
      <c r="I63" s="3"/>
      <c r="J63" s="27">
        <f t="shared" si="0"/>
        <v>-3.2729189353329797</v>
      </c>
      <c r="K63" s="2">
        <v>23</v>
      </c>
      <c r="L63" s="27">
        <v>-0.79318558347886814</v>
      </c>
      <c r="M63" s="27"/>
      <c r="N63" s="27">
        <v>2.5039370059967041</v>
      </c>
      <c r="O63" s="27">
        <v>4.9055118560791016</v>
      </c>
      <c r="P63" s="27">
        <v>2.6968502998352051</v>
      </c>
      <c r="Q63" s="27">
        <v>17.177165985107422</v>
      </c>
      <c r="R63" s="27">
        <v>4.4881887435913086</v>
      </c>
      <c r="S63" s="27">
        <v>7.1338582038879395</v>
      </c>
      <c r="T63" s="27">
        <v>3.9133858680725098</v>
      </c>
      <c r="U63" s="27">
        <v>2.1102361679077148</v>
      </c>
      <c r="V63" s="27">
        <v>6.5511813163757324</v>
      </c>
      <c r="W63" s="27">
        <v>11.933071136474609</v>
      </c>
      <c r="X63" s="27">
        <v>0.85039371252059937</v>
      </c>
      <c r="Y63" s="27">
        <v>0.74015748500823975</v>
      </c>
      <c r="Z63" s="27">
        <v>0.87007874250411987</v>
      </c>
      <c r="AA63" s="27">
        <v>2.4015748500823975</v>
      </c>
      <c r="AB63" s="27">
        <v>4.3149604797363281</v>
      </c>
      <c r="AC63" s="27">
        <v>7.1653542518615723</v>
      </c>
      <c r="AD63" s="27">
        <v>1.8110235929489136</v>
      </c>
      <c r="AE63" s="27">
        <v>3.2086613178253174</v>
      </c>
      <c r="AF63" s="27">
        <v>9.4527559280395508</v>
      </c>
      <c r="AG63" s="27">
        <v>8.1062994003295898</v>
      </c>
      <c r="AH63" s="27">
        <v>3.5196850299835205</v>
      </c>
      <c r="AI63" s="27">
        <v>11.842519760131836</v>
      </c>
      <c r="AJ63" s="27">
        <v>2.8385827541351318</v>
      </c>
      <c r="AK63" s="27">
        <v>11.874015808105469</v>
      </c>
      <c r="AL63" s="27"/>
      <c r="AM63" s="27">
        <v>9.9448814392089844</v>
      </c>
      <c r="AN63" s="27">
        <v>2.307086706161499</v>
      </c>
      <c r="AO63" s="27">
        <v>4.9094486236572266</v>
      </c>
      <c r="AP63" s="27">
        <v>7.3307085037231445</v>
      </c>
      <c r="AQ63" s="27">
        <v>2.3307087421417236</v>
      </c>
    </row>
    <row r="64" spans="2:43" x14ac:dyDescent="0.25">
      <c r="B64" s="20" t="s">
        <v>432</v>
      </c>
      <c r="C64" s="20" t="s">
        <v>380</v>
      </c>
      <c r="D64" s="27">
        <v>25.600000381469727</v>
      </c>
      <c r="E64" s="27">
        <v>85.099998474121094</v>
      </c>
      <c r="F64" s="27">
        <v>4.3385825157165527</v>
      </c>
      <c r="G64" s="27">
        <v>7.9336139780694044</v>
      </c>
      <c r="H64" s="27">
        <v>3.8115918738719361</v>
      </c>
      <c r="I64" s="3"/>
      <c r="J64" s="27">
        <f t="shared" si="0"/>
        <v>-3.5950314623528516</v>
      </c>
      <c r="K64" s="2">
        <v>28</v>
      </c>
      <c r="L64" s="27">
        <v>-0.94318373564505076</v>
      </c>
      <c r="M64" s="27"/>
      <c r="N64" s="27">
        <v>4.5039372444152832</v>
      </c>
      <c r="O64" s="27">
        <v>9.7913389205932617</v>
      </c>
      <c r="P64" s="27">
        <v>9.8070869445800781</v>
      </c>
      <c r="Q64" s="27">
        <v>11.440944671630859</v>
      </c>
      <c r="R64" s="27">
        <v>12.948819160461426</v>
      </c>
      <c r="S64" s="27">
        <v>10.440944671630859</v>
      </c>
      <c r="T64" s="27">
        <v>8.1732282638549805</v>
      </c>
      <c r="U64" s="27">
        <v>12.141732215881348</v>
      </c>
      <c r="V64" s="27">
        <v>6.9330706596374512</v>
      </c>
      <c r="W64" s="27">
        <v>9.6850395202636719</v>
      </c>
      <c r="X64" s="27">
        <v>6.8346457481384277</v>
      </c>
      <c r="Y64" s="27">
        <v>5.5078740119934082</v>
      </c>
      <c r="Z64" s="27">
        <v>11.149606704711914</v>
      </c>
      <c r="AA64" s="27">
        <v>5.6929135322570801</v>
      </c>
      <c r="AB64" s="27">
        <v>10.622047424316406</v>
      </c>
      <c r="AC64" s="27">
        <v>6.9173226356506348</v>
      </c>
      <c r="AD64" s="27">
        <v>7.0826773643493652</v>
      </c>
      <c r="AE64" s="27">
        <v>5.5590553283691406</v>
      </c>
      <c r="AF64" s="27">
        <v>19.110237121582031</v>
      </c>
      <c r="AG64" s="27">
        <v>8.2637796401977539</v>
      </c>
      <c r="AH64" s="27">
        <v>4.8070864677429199</v>
      </c>
      <c r="AI64" s="27">
        <v>7.1496062278747559</v>
      </c>
      <c r="AJ64" s="27">
        <v>4.7559056282043457</v>
      </c>
      <c r="AK64" s="27">
        <v>4.6299214363098145</v>
      </c>
      <c r="AL64" s="27">
        <v>0.16141732037067413</v>
      </c>
      <c r="AM64" s="27">
        <v>7.7795276641845703</v>
      </c>
      <c r="AN64" s="27">
        <v>5.9055119752883911E-2</v>
      </c>
      <c r="AO64" s="27">
        <v>10.476377487182617</v>
      </c>
      <c r="AP64" s="27">
        <v>7.6496062278747559</v>
      </c>
      <c r="AQ64" s="27">
        <v>4.3385825157165527</v>
      </c>
    </row>
    <row r="65" spans="2:43" x14ac:dyDescent="0.25">
      <c r="B65" s="20" t="s">
        <v>430</v>
      </c>
      <c r="C65" s="20" t="s">
        <v>378</v>
      </c>
      <c r="D65" s="27">
        <v>26.100000381469727</v>
      </c>
      <c r="E65" s="27">
        <v>91.580001831054688</v>
      </c>
      <c r="F65" s="27">
        <v>5.5590553283691406</v>
      </c>
      <c r="G65" s="27">
        <v>9.2606571008419163</v>
      </c>
      <c r="H65" s="27">
        <v>5.6991180114651661</v>
      </c>
      <c r="I65" s="3"/>
      <c r="J65" s="27">
        <f t="shared" si="0"/>
        <v>-3.7016017724727757</v>
      </c>
      <c r="K65" s="2">
        <v>24</v>
      </c>
      <c r="L65" s="27">
        <v>-0.64950432067314645</v>
      </c>
      <c r="M65" s="27"/>
      <c r="N65" s="27">
        <v>1.7795275449752808</v>
      </c>
      <c r="O65" s="27">
        <v>10.704724311828613</v>
      </c>
      <c r="P65" s="27">
        <v>12.153543472290039</v>
      </c>
      <c r="Q65" s="27">
        <v>13.625984191894531</v>
      </c>
      <c r="R65" s="27">
        <v>11.748031616210938</v>
      </c>
      <c r="S65" s="27">
        <v>9.9488191604614258</v>
      </c>
      <c r="T65" s="27">
        <v>6.6259841918945313</v>
      </c>
      <c r="U65" s="27">
        <v>7.3464565277099609</v>
      </c>
      <c r="V65" s="27">
        <v>9.925196647644043</v>
      </c>
      <c r="W65" s="27">
        <v>13.909448623657227</v>
      </c>
      <c r="X65" s="27">
        <v>13.051180839538574</v>
      </c>
      <c r="Y65" s="27">
        <v>5.6574802398681641</v>
      </c>
      <c r="Z65" s="27">
        <v>6.2559056282043457</v>
      </c>
      <c r="AA65" s="27">
        <v>6.5826773643493652</v>
      </c>
      <c r="AB65" s="27">
        <v>2.0669291019439697</v>
      </c>
      <c r="AC65" s="27">
        <v>29.49212646484375</v>
      </c>
      <c r="AD65" s="27">
        <v>6.4291338920593262</v>
      </c>
      <c r="AE65" s="27">
        <v>4.381889820098877</v>
      </c>
      <c r="AF65" s="27">
        <v>7.5826773643493652</v>
      </c>
      <c r="AG65" s="27">
        <v>19.248031616210938</v>
      </c>
      <c r="AH65" s="27">
        <v>2.6141731739044189</v>
      </c>
      <c r="AI65" s="27">
        <v>15.161417007446289</v>
      </c>
      <c r="AJ65" s="27">
        <v>6</v>
      </c>
      <c r="AK65" s="27">
        <v>5.2165355682373047</v>
      </c>
      <c r="AL65" s="27">
        <v>8.0118112564086914</v>
      </c>
      <c r="AM65" s="27">
        <v>11.759842872619629</v>
      </c>
      <c r="AN65" s="27">
        <v>3.8385827541351318</v>
      </c>
      <c r="AO65" s="27">
        <v>7.7519683837890625</v>
      </c>
      <c r="AP65" s="27">
        <v>9.6889762878417969</v>
      </c>
      <c r="AQ65" s="27">
        <v>5.5590553283691406</v>
      </c>
    </row>
    <row r="66" spans="2:43" x14ac:dyDescent="0.25">
      <c r="B66" s="20" t="s">
        <v>429</v>
      </c>
      <c r="C66" s="20" t="s">
        <v>377</v>
      </c>
      <c r="D66" s="27">
        <v>26.620000839233398</v>
      </c>
      <c r="E66" s="27">
        <v>92.779998779296875</v>
      </c>
      <c r="F66" s="27">
        <v>5.6102361679077148</v>
      </c>
      <c r="G66" s="27">
        <v>9.3392858038922508</v>
      </c>
      <c r="H66" s="27">
        <v>4.4164274307608036</v>
      </c>
      <c r="I66" s="3"/>
      <c r="J66" s="27">
        <f t="shared" si="0"/>
        <v>-3.729049635984536</v>
      </c>
      <c r="K66" s="2">
        <v>23</v>
      </c>
      <c r="L66" s="27">
        <v>-0.84435886119431713</v>
      </c>
      <c r="M66" s="27"/>
      <c r="N66" s="27">
        <v>1.1811023578047752E-2</v>
      </c>
      <c r="O66" s="27"/>
      <c r="P66" s="27">
        <v>1.7992125749588013</v>
      </c>
      <c r="Q66" s="27">
        <v>14.594488143920898</v>
      </c>
      <c r="R66" s="27">
        <v>17.736221313476563</v>
      </c>
      <c r="S66" s="27">
        <v>10.740157127380371</v>
      </c>
      <c r="T66" s="27">
        <v>8.5629920959472656</v>
      </c>
      <c r="U66" s="27">
        <v>10.031496047973633</v>
      </c>
      <c r="V66" s="27">
        <v>10.854331016540527</v>
      </c>
      <c r="W66" s="27">
        <v>10.984251976013184</v>
      </c>
      <c r="X66" s="27">
        <v>12.692913055419922</v>
      </c>
      <c r="Y66" s="27">
        <v>4.2204723358154297</v>
      </c>
      <c r="Z66" s="27">
        <v>14.507874488830566</v>
      </c>
      <c r="AA66" s="27">
        <v>6.8543305397033691</v>
      </c>
      <c r="AB66" s="27">
        <v>12.570866584777832</v>
      </c>
      <c r="AC66" s="27">
        <v>16.015748977661133</v>
      </c>
      <c r="AD66" s="27">
        <v>3.8385827541351318</v>
      </c>
      <c r="AE66" s="27">
        <v>5.8110237121582031</v>
      </c>
      <c r="AF66" s="27">
        <v>8.5078744888305664</v>
      </c>
      <c r="AG66" s="27">
        <v>10.110236167907715</v>
      </c>
      <c r="AH66" s="27">
        <v>8.4606294631958008</v>
      </c>
      <c r="AI66" s="27">
        <v>11.555118560791016</v>
      </c>
      <c r="AJ66" s="27">
        <v>5.2165355682373047</v>
      </c>
      <c r="AK66" s="27">
        <v>6.535433292388916</v>
      </c>
      <c r="AL66" s="27">
        <v>4.2007875442504883</v>
      </c>
      <c r="AM66" s="27">
        <v>16.165353775024414</v>
      </c>
      <c r="AN66" s="27">
        <v>8.1614170074462891</v>
      </c>
      <c r="AO66" s="27">
        <v>10.094488143920898</v>
      </c>
      <c r="AP66" s="27">
        <v>10.66535472869873</v>
      </c>
      <c r="AQ66" s="27">
        <v>5.6102361679077148</v>
      </c>
    </row>
    <row r="67" spans="2:43" x14ac:dyDescent="0.25">
      <c r="B67" s="20" t="s">
        <v>435</v>
      </c>
      <c r="C67" s="20" t="s">
        <v>383</v>
      </c>
      <c r="D67" s="27">
        <v>20.899999618530273</v>
      </c>
      <c r="E67" s="27">
        <v>70.370002746582031</v>
      </c>
      <c r="F67" s="27">
        <v>4.5078740119934082</v>
      </c>
      <c r="G67" s="27">
        <v>8.4112136302323179</v>
      </c>
      <c r="H67" s="27">
        <v>8.626647591213084</v>
      </c>
      <c r="I67" s="3"/>
      <c r="J67" s="27">
        <f t="shared" si="0"/>
        <v>-3.9033396182389097</v>
      </c>
      <c r="K67" s="2">
        <v>14</v>
      </c>
      <c r="L67" s="27">
        <v>-0.45247468115131617</v>
      </c>
      <c r="M67" s="27"/>
      <c r="N67" s="27">
        <v>19.988189697265625</v>
      </c>
      <c r="O67" s="27">
        <v>2.1338582038879395</v>
      </c>
      <c r="P67" s="27">
        <v>6.6299214363098145</v>
      </c>
      <c r="Q67" s="27">
        <v>0.38188976049423218</v>
      </c>
      <c r="R67" s="27">
        <v>14.346456527709961</v>
      </c>
      <c r="S67" s="27">
        <v>1.421259880065918</v>
      </c>
      <c r="T67" s="27">
        <v>0.97637796401977539</v>
      </c>
      <c r="U67" s="27">
        <v>0.94094491004943848</v>
      </c>
      <c r="V67" s="27">
        <v>1.6929134130477905</v>
      </c>
      <c r="W67" s="27">
        <v>0.81102359294891357</v>
      </c>
      <c r="X67" s="27">
        <v>3.4291338920593262</v>
      </c>
      <c r="Y67" s="27">
        <v>4.5</v>
      </c>
      <c r="Z67" s="27">
        <v>10.881889343261719</v>
      </c>
      <c r="AA67" s="27">
        <v>14.503936767578125</v>
      </c>
      <c r="AB67" s="27">
        <v>23.606298446655273</v>
      </c>
      <c r="AC67" s="27">
        <v>2.1220471858978271</v>
      </c>
      <c r="AD67" s="27">
        <v>23.452754974365234</v>
      </c>
      <c r="AE67" s="27">
        <v>30.381889343261719</v>
      </c>
      <c r="AF67" s="27">
        <v>2.4685039520263672</v>
      </c>
      <c r="AG67" s="27">
        <v>3.578740119934082</v>
      </c>
      <c r="AH67" s="27">
        <v>21.968503952026367</v>
      </c>
      <c r="AI67" s="27">
        <v>16.496063232421875</v>
      </c>
      <c r="AJ67" s="27">
        <v>1.8188976049423218</v>
      </c>
      <c r="AK67" s="27">
        <v>3.4251968860626221</v>
      </c>
      <c r="AL67" s="27">
        <v>11.32677173614502</v>
      </c>
      <c r="AM67" s="27">
        <v>0.51574802398681641</v>
      </c>
      <c r="AN67" s="27">
        <v>7.2440943717956543</v>
      </c>
      <c r="AO67" s="27">
        <v>10.027559280395508</v>
      </c>
      <c r="AP67" s="27">
        <v>2.8543307781219482</v>
      </c>
      <c r="AQ67" s="27">
        <v>4.5078740119934082</v>
      </c>
    </row>
    <row r="68" spans="2:43" x14ac:dyDescent="0.25">
      <c r="B68" s="20" t="s">
        <v>545</v>
      </c>
      <c r="C68" s="20" t="s">
        <v>555</v>
      </c>
      <c r="D68" s="27">
        <v>8.3000001907348633</v>
      </c>
      <c r="E68" s="27">
        <v>73</v>
      </c>
      <c r="F68" s="27">
        <v>1.4527559280395508</v>
      </c>
      <c r="G68" s="27">
        <v>6.2722159432513376</v>
      </c>
      <c r="H68" s="27">
        <v>3.4859280305345259</v>
      </c>
      <c r="I68" s="3"/>
      <c r="J68" s="27">
        <f t="shared" si="0"/>
        <v>-4.8194600152117868</v>
      </c>
      <c r="K68" s="2">
        <v>25</v>
      </c>
      <c r="L68" s="27">
        <v>-1.3825471934579152</v>
      </c>
      <c r="M68" s="27"/>
      <c r="N68" s="27">
        <v>0.64566928148269653</v>
      </c>
      <c r="O68" s="27">
        <v>6.0944881439208984</v>
      </c>
      <c r="P68" s="27">
        <v>10.181102752685547</v>
      </c>
      <c r="Q68" s="27">
        <v>4.2519683837890625</v>
      </c>
      <c r="R68" s="27">
        <v>7.964566707611084</v>
      </c>
      <c r="S68" s="27">
        <v>12.303149223327637</v>
      </c>
      <c r="T68" s="27">
        <v>4.9330706596374512</v>
      </c>
      <c r="U68" s="27">
        <v>4.9763779640197754</v>
      </c>
      <c r="V68" s="27">
        <v>6.535433292388916</v>
      </c>
      <c r="W68" s="27">
        <v>6.6377954483032227</v>
      </c>
      <c r="X68" s="27">
        <v>8.9803152084350586</v>
      </c>
      <c r="Y68" s="27">
        <v>5.885826587677002</v>
      </c>
      <c r="Z68" s="27">
        <v>4.6417322158813477</v>
      </c>
      <c r="AA68" s="27">
        <v>2.4921259880065918</v>
      </c>
      <c r="AB68" s="27">
        <v>3.460629940032959</v>
      </c>
      <c r="AC68" s="27">
        <v>0.90944880247116089</v>
      </c>
      <c r="AD68" s="27">
        <v>7.7362203598022461</v>
      </c>
      <c r="AE68" s="27">
        <v>5.5236220359802246</v>
      </c>
      <c r="AF68" s="27">
        <v>12.913385391235352</v>
      </c>
      <c r="AG68" s="27">
        <v>6.8661417961120605</v>
      </c>
      <c r="AH68" s="27">
        <v>11.625984191894531</v>
      </c>
      <c r="AI68" s="27">
        <v>6.3070864677429199</v>
      </c>
      <c r="AJ68" s="27">
        <v>8.7795276641845703</v>
      </c>
      <c r="AK68" s="27">
        <v>10.015748023986816</v>
      </c>
      <c r="AL68" s="27">
        <v>6.5433073043823242</v>
      </c>
      <c r="AM68" s="27">
        <v>8.0196847915649414</v>
      </c>
      <c r="AN68" s="27"/>
      <c r="AO68" s="27">
        <v>0.11811023950576782</v>
      </c>
      <c r="AP68" s="27">
        <v>0.27952754497528076</v>
      </c>
      <c r="AQ68" s="27">
        <v>1.4527559280395508</v>
      </c>
    </row>
    <row r="69" spans="2:43" x14ac:dyDescent="0.25">
      <c r="B69" s="20" t="s">
        <v>459</v>
      </c>
      <c r="C69" s="20" t="s">
        <v>407</v>
      </c>
      <c r="D69" s="27">
        <v>21.520000457763672</v>
      </c>
      <c r="E69" s="27">
        <v>86.930000305175781</v>
      </c>
      <c r="F69" s="27">
        <v>4.7125983238220215</v>
      </c>
      <c r="G69" s="27">
        <v>9.9359217265556605</v>
      </c>
      <c r="H69" s="27">
        <v>5.0624616357372831</v>
      </c>
      <c r="I69" s="3"/>
      <c r="J69" s="27">
        <f t="shared" si="0"/>
        <v>-5.223323402733639</v>
      </c>
      <c r="K69" s="2">
        <v>26</v>
      </c>
      <c r="L69" s="27">
        <v>-1.0317754046491512</v>
      </c>
      <c r="M69" s="27"/>
      <c r="N69" s="27">
        <v>13.295275688171387</v>
      </c>
      <c r="O69" s="27">
        <v>13.724409103393555</v>
      </c>
      <c r="P69" s="27">
        <v>8.4881887435913086</v>
      </c>
      <c r="Q69" s="27">
        <v>3.4842519760131836</v>
      </c>
      <c r="R69" s="27">
        <v>16.381889343261719</v>
      </c>
      <c r="S69" s="27">
        <v>5.6417322158813477</v>
      </c>
      <c r="T69" s="27">
        <v>10.492125511169434</v>
      </c>
      <c r="U69" s="27">
        <v>22.944881439208984</v>
      </c>
      <c r="V69" s="27">
        <v>3.7204723358154297</v>
      </c>
      <c r="W69" s="27">
        <v>6.4055118560791016</v>
      </c>
      <c r="X69" s="27">
        <v>5.0629920959472656</v>
      </c>
      <c r="Y69" s="27">
        <v>12.110236167907715</v>
      </c>
      <c r="Z69" s="27">
        <v>4.4803147315979004</v>
      </c>
      <c r="AA69" s="27">
        <v>7.6102361679077148</v>
      </c>
      <c r="AB69" s="27">
        <v>10.897637367248535</v>
      </c>
      <c r="AC69" s="27">
        <v>8.8149604797363281</v>
      </c>
      <c r="AD69" s="27">
        <v>17.255905151367188</v>
      </c>
      <c r="AE69" s="27">
        <v>15.330708503723145</v>
      </c>
      <c r="AF69" s="27">
        <v>7.578740119934082</v>
      </c>
      <c r="AG69" s="27">
        <v>4.7952756881713867</v>
      </c>
      <c r="AH69" s="27">
        <v>8.5905513763427734</v>
      </c>
      <c r="AI69" s="27">
        <v>11.307086944580078</v>
      </c>
      <c r="AJ69" s="27">
        <v>6.4488186836242676</v>
      </c>
      <c r="AK69" s="27">
        <v>14.145668983459473</v>
      </c>
      <c r="AL69" s="27">
        <v>18.834646224975586</v>
      </c>
      <c r="AM69" s="27">
        <v>8.2322835922241211</v>
      </c>
      <c r="AN69" s="27">
        <v>3.8228347301483154</v>
      </c>
      <c r="AO69" s="27">
        <v>5.074803352355957</v>
      </c>
      <c r="AP69" s="27">
        <v>13.169291496276855</v>
      </c>
      <c r="AQ69" s="27">
        <v>4.7125983238220215</v>
      </c>
    </row>
    <row r="70" spans="2:43" x14ac:dyDescent="0.25">
      <c r="B70" s="20" t="s">
        <v>454</v>
      </c>
      <c r="C70" s="20" t="s">
        <v>402</v>
      </c>
      <c r="D70" s="27">
        <v>19.120000839233398</v>
      </c>
      <c r="E70" s="27">
        <v>72.849998474121094</v>
      </c>
      <c r="F70" s="27">
        <v>14.625984191894531</v>
      </c>
      <c r="G70" s="27">
        <v>20.025251174795216</v>
      </c>
      <c r="H70" s="27">
        <v>9.6289167260251176</v>
      </c>
      <c r="I70" s="3"/>
      <c r="J70" s="27">
        <f t="shared" si="0"/>
        <v>-5.3992669829006843</v>
      </c>
      <c r="K70" s="2">
        <v>22</v>
      </c>
      <c r="L70" s="27">
        <v>-0.56073462223507442</v>
      </c>
      <c r="M70" s="27"/>
      <c r="N70" s="27">
        <v>30.677165985107422</v>
      </c>
      <c r="O70" s="27">
        <v>8.8070869445800781</v>
      </c>
      <c r="P70" s="27">
        <v>33.637794494628906</v>
      </c>
      <c r="Q70" s="27">
        <v>10.539370536804199</v>
      </c>
      <c r="R70" s="27">
        <v>19.732282638549805</v>
      </c>
      <c r="S70" s="27">
        <v>16.543306350708008</v>
      </c>
      <c r="T70" s="27">
        <v>14.82677173614502</v>
      </c>
      <c r="U70" s="27">
        <v>15.582676887512207</v>
      </c>
      <c r="V70" s="27">
        <v>22.090551376342773</v>
      </c>
      <c r="W70" s="27">
        <v>6.6417322158813477</v>
      </c>
      <c r="X70" s="27">
        <v>12.696850776672363</v>
      </c>
      <c r="Y70" s="27">
        <v>19.236221313476563</v>
      </c>
      <c r="Z70" s="27">
        <v>26.283464431762695</v>
      </c>
      <c r="AA70" s="27">
        <v>16.818897247314453</v>
      </c>
      <c r="AB70" s="27">
        <v>32.771652221679688</v>
      </c>
      <c r="AC70" s="27">
        <v>20.755905151367188</v>
      </c>
      <c r="AD70" s="27">
        <v>37.220474243164063</v>
      </c>
      <c r="AE70" s="27">
        <v>17.291337966918945</v>
      </c>
      <c r="AF70" s="27">
        <v>24.708662033081055</v>
      </c>
      <c r="AG70" s="27">
        <v>11.397637367248535</v>
      </c>
      <c r="AH70" s="27">
        <v>40.169292449951172</v>
      </c>
      <c r="AI70" s="27">
        <v>24.50787353515625</v>
      </c>
      <c r="AJ70" s="27">
        <v>14.933071136474609</v>
      </c>
      <c r="AK70" s="27">
        <v>10.023622512817383</v>
      </c>
      <c r="AL70" s="27">
        <v>17.972440719604492</v>
      </c>
      <c r="AM70" s="27">
        <v>6.0511813163757324</v>
      </c>
      <c r="AN70" s="27">
        <v>22.153543472290039</v>
      </c>
      <c r="AO70" s="27">
        <v>37.385826110839844</v>
      </c>
      <c r="AP70" s="27">
        <v>9.2755908966064453</v>
      </c>
      <c r="AQ70" s="27">
        <v>14.625984191894531</v>
      </c>
    </row>
    <row r="71" spans="2:43" x14ac:dyDescent="0.25">
      <c r="B71" s="20" t="s">
        <v>463</v>
      </c>
      <c r="C71" s="20" t="s">
        <v>411</v>
      </c>
      <c r="D71" s="27">
        <v>25.149999618530273</v>
      </c>
      <c r="E71" s="27">
        <v>75.849998474121094</v>
      </c>
      <c r="F71" s="27">
        <v>7.8740157186985016E-2</v>
      </c>
      <c r="G71" s="27">
        <v>5.5327073812771301</v>
      </c>
      <c r="H71" s="27">
        <v>5.5275659936443828</v>
      </c>
      <c r="I71" s="3"/>
      <c r="J71" s="27">
        <f t="shared" si="0"/>
        <v>-5.4539672240901451</v>
      </c>
      <c r="K71" s="2">
        <v>23</v>
      </c>
      <c r="L71" s="27">
        <v>-0.98668513960052906</v>
      </c>
      <c r="M71" s="27"/>
      <c r="N71" s="27">
        <v>1.1417323350906372</v>
      </c>
      <c r="O71" s="27">
        <v>7.7519683837890625</v>
      </c>
      <c r="P71" s="27">
        <v>2.4488189220428467</v>
      </c>
      <c r="Q71" s="27">
        <v>7.0629920959472656</v>
      </c>
      <c r="R71" s="27">
        <v>2.4173228740692139</v>
      </c>
      <c r="S71" s="27">
        <v>17.381889343261719</v>
      </c>
      <c r="T71" s="27">
        <v>8.1535434722900391</v>
      </c>
      <c r="U71" s="27">
        <v>0</v>
      </c>
      <c r="V71" s="27">
        <v>0</v>
      </c>
      <c r="W71" s="27"/>
      <c r="X71" s="27">
        <v>1.5708661079406738</v>
      </c>
      <c r="Y71" s="27"/>
      <c r="Z71" s="27"/>
      <c r="AA71" s="27">
        <v>0</v>
      </c>
      <c r="AB71" s="27">
        <v>0.11811023950576782</v>
      </c>
      <c r="AC71" s="27">
        <v>1.8425196409225464</v>
      </c>
      <c r="AD71" s="27">
        <v>16.822834014892578</v>
      </c>
      <c r="AE71" s="27">
        <v>5.1811022758483887</v>
      </c>
      <c r="AF71" s="27">
        <v>3.9370078593492508E-2</v>
      </c>
      <c r="AG71" s="27">
        <v>1.2283464670181274</v>
      </c>
      <c r="AH71" s="27">
        <v>8.8622045516967773</v>
      </c>
      <c r="AI71" s="27">
        <v>11.877952575683594</v>
      </c>
      <c r="AJ71" s="27">
        <v>12.700787544250488</v>
      </c>
      <c r="AK71" s="27">
        <v>11.17322826385498</v>
      </c>
      <c r="AL71" s="27">
        <v>11.858267784118652</v>
      </c>
      <c r="AM71" s="27">
        <v>9.2874011993408203</v>
      </c>
      <c r="AN71" s="27">
        <v>0.20078739523887634</v>
      </c>
      <c r="AO71" s="27">
        <v>4.2204723358154297</v>
      </c>
      <c r="AP71" s="27">
        <v>0.5078740119934082</v>
      </c>
      <c r="AQ71" s="27">
        <v>7.8740157186985016E-2</v>
      </c>
    </row>
    <row r="72" spans="2:43" x14ac:dyDescent="0.25">
      <c r="B72" s="20" t="s">
        <v>431</v>
      </c>
      <c r="C72" s="20" t="s">
        <v>379</v>
      </c>
      <c r="D72" s="27">
        <v>27.479999542236328</v>
      </c>
      <c r="E72" s="27">
        <v>95.019996643066406</v>
      </c>
      <c r="F72" s="27">
        <v>6.8267717361450195</v>
      </c>
      <c r="G72" s="27">
        <v>12.922753194282794</v>
      </c>
      <c r="H72" s="27">
        <v>5.7365810242009498</v>
      </c>
      <c r="I72" s="3"/>
      <c r="J72" s="27">
        <f t="shared" si="0"/>
        <v>-6.0959814581377749</v>
      </c>
      <c r="K72" s="2">
        <v>26</v>
      </c>
      <c r="L72" s="27">
        <v>-1.0626506332640679</v>
      </c>
      <c r="M72" s="27"/>
      <c r="N72" s="27">
        <v>8.3425197601318359</v>
      </c>
      <c r="O72" s="27">
        <v>17.019685745239258</v>
      </c>
      <c r="P72" s="27">
        <v>6.425196647644043</v>
      </c>
      <c r="Q72" s="27">
        <v>22.047245025634766</v>
      </c>
      <c r="R72" s="27">
        <v>7.4527559280395508</v>
      </c>
      <c r="S72" s="27">
        <v>15.192913055419922</v>
      </c>
      <c r="T72" s="27">
        <v>14.437007904052734</v>
      </c>
      <c r="U72" s="27">
        <v>5.2519683837890625</v>
      </c>
      <c r="V72" s="27">
        <v>2.9488189220428467</v>
      </c>
      <c r="W72" s="27">
        <v>10.354331016540527</v>
      </c>
      <c r="X72" s="27">
        <v>7.2598423957824707</v>
      </c>
      <c r="Y72" s="27">
        <v>8.8700790405273438</v>
      </c>
      <c r="Z72" s="27">
        <v>13.535432815551758</v>
      </c>
      <c r="AA72" s="27">
        <v>15.515748023986816</v>
      </c>
      <c r="AB72" s="27">
        <v>9.8779525756835938</v>
      </c>
      <c r="AC72" s="27">
        <v>14.21259880065918</v>
      </c>
      <c r="AD72" s="27">
        <v>12.255905151367188</v>
      </c>
      <c r="AE72" s="27">
        <v>10.83464527130127</v>
      </c>
      <c r="AF72" s="27">
        <v>12.996063232421875</v>
      </c>
      <c r="AG72" s="27">
        <v>22.78740119934082</v>
      </c>
      <c r="AH72" s="27">
        <v>13.503936767578125</v>
      </c>
      <c r="AI72" s="27">
        <v>12.38582706451416</v>
      </c>
      <c r="AJ72" s="27">
        <v>13.133858680725098</v>
      </c>
      <c r="AK72" s="27">
        <v>14.877952575683594</v>
      </c>
      <c r="AL72" s="27">
        <v>18.822834014892578</v>
      </c>
      <c r="AM72" s="27">
        <v>29.744094848632813</v>
      </c>
      <c r="AN72" s="27">
        <v>5.464566707611084</v>
      </c>
      <c r="AO72" s="27">
        <v>13.240157127380371</v>
      </c>
      <c r="AP72" s="27">
        <v>15.968503952026367</v>
      </c>
      <c r="AQ72" s="27">
        <v>6.8267717361450195</v>
      </c>
    </row>
    <row r="73" spans="2:43" x14ac:dyDescent="0.25">
      <c r="B73" s="20" t="s">
        <v>471</v>
      </c>
      <c r="C73" s="20" t="s">
        <v>419</v>
      </c>
      <c r="D73" s="27">
        <v>26.75</v>
      </c>
      <c r="E73" s="27">
        <v>83.370002746582031</v>
      </c>
      <c r="F73" s="27">
        <v>1.8622046709060669</v>
      </c>
      <c r="G73" s="27">
        <v>10.864032634666987</v>
      </c>
      <c r="H73" s="27">
        <v>5.921435816166488</v>
      </c>
      <c r="I73" s="3"/>
      <c r="J73" s="27">
        <f t="shared" si="0"/>
        <v>-9.0018279637609204</v>
      </c>
      <c r="K73" s="2">
        <v>28</v>
      </c>
      <c r="L73" s="27">
        <v>-1.520210341414908</v>
      </c>
      <c r="M73" s="27"/>
      <c r="N73" s="27"/>
      <c r="O73" s="27">
        <v>21.901575088500977</v>
      </c>
      <c r="P73" s="27">
        <v>8.2598428726196289</v>
      </c>
      <c r="Q73" s="27">
        <v>11.17322826385498</v>
      </c>
      <c r="R73" s="27">
        <v>2.4015748500823975</v>
      </c>
      <c r="S73" s="27">
        <v>11.598424911499023</v>
      </c>
      <c r="T73" s="27">
        <v>22.133857727050781</v>
      </c>
      <c r="U73" s="27">
        <v>1.5472440719604492</v>
      </c>
      <c r="V73" s="27">
        <v>20.543306350708008</v>
      </c>
      <c r="W73" s="27">
        <v>6.460629940032959</v>
      </c>
      <c r="X73" s="27">
        <v>3.9881889820098877</v>
      </c>
      <c r="Y73" s="27">
        <v>12.102362632751465</v>
      </c>
      <c r="Z73" s="27">
        <v>3.1811022758483887</v>
      </c>
      <c r="AA73" s="27">
        <v>4.1968502998352051</v>
      </c>
      <c r="AB73" s="27">
        <v>11.763779640197754</v>
      </c>
      <c r="AC73" s="27">
        <v>10.244094848632813</v>
      </c>
      <c r="AD73" s="27">
        <v>7.8425197601318359</v>
      </c>
      <c r="AE73" s="27">
        <v>17.909448623657227</v>
      </c>
      <c r="AF73" s="27">
        <v>17.988189697265625</v>
      </c>
      <c r="AG73" s="27">
        <v>16.098424911499023</v>
      </c>
      <c r="AH73" s="27">
        <v>10.358267784118652</v>
      </c>
      <c r="AI73" s="27">
        <v>13.586614608764648</v>
      </c>
      <c r="AJ73" s="27">
        <v>4.381889820098877</v>
      </c>
      <c r="AK73" s="27">
        <v>9.9606294631958008</v>
      </c>
      <c r="AL73" s="27">
        <v>9.3937005996704102</v>
      </c>
      <c r="AM73" s="27">
        <v>13.566928863525391</v>
      </c>
      <c r="AN73" s="27">
        <v>3.7913386821746826</v>
      </c>
      <c r="AO73" s="27">
        <v>13.811023712158203</v>
      </c>
      <c r="AP73" s="27">
        <v>14.007874488830566</v>
      </c>
      <c r="AQ73" s="27">
        <v>1.8622046709060669</v>
      </c>
    </row>
    <row r="74" spans="2:43" x14ac:dyDescent="0.25">
      <c r="B74" s="20" t="s">
        <v>542</v>
      </c>
      <c r="C74" s="20" t="s">
        <v>552</v>
      </c>
      <c r="D74" s="27">
        <v>27.229999542236328</v>
      </c>
      <c r="E74" s="27">
        <v>94.120002746582031</v>
      </c>
      <c r="F74" s="27">
        <v>8.4803152084350586</v>
      </c>
      <c r="G74" s="27">
        <v>17.615354420617223</v>
      </c>
      <c r="H74" s="27">
        <v>7.512174983939933</v>
      </c>
      <c r="I74" s="3"/>
      <c r="J74" s="27">
        <f t="shared" si="0"/>
        <v>-9.1350392121821642</v>
      </c>
      <c r="K74" s="2">
        <v>19</v>
      </c>
      <c r="L74" s="27">
        <v>-1.216031206902356</v>
      </c>
      <c r="M74" s="27"/>
      <c r="N74" s="27">
        <v>12.976377487182617</v>
      </c>
      <c r="O74" s="27">
        <v>19.996063232421875</v>
      </c>
      <c r="P74" s="27">
        <v>19.122047424316406</v>
      </c>
      <c r="Q74" s="27"/>
      <c r="R74" s="27">
        <v>10.661417007446289</v>
      </c>
      <c r="S74" s="27">
        <v>14.102362632751465</v>
      </c>
      <c r="T74" s="27">
        <v>10.901575088500977</v>
      </c>
      <c r="U74" s="27"/>
      <c r="V74" s="27"/>
      <c r="W74" s="27"/>
      <c r="X74" s="27"/>
      <c r="Y74" s="27">
        <v>7.0866145193576813E-2</v>
      </c>
      <c r="Z74" s="27"/>
      <c r="AA74" s="27"/>
      <c r="AB74" s="27"/>
      <c r="AC74" s="27">
        <v>20.578741073608398</v>
      </c>
      <c r="AD74" s="27">
        <v>22.078741073608398</v>
      </c>
      <c r="AE74" s="27">
        <v>18.342519760131836</v>
      </c>
      <c r="AF74" s="27"/>
      <c r="AG74" s="27">
        <v>33.578739166259766</v>
      </c>
      <c r="AH74" s="27">
        <v>22.437007904052734</v>
      </c>
      <c r="AI74" s="27">
        <v>9.8031492233276367</v>
      </c>
      <c r="AJ74" s="27">
        <v>18.72047233581543</v>
      </c>
      <c r="AK74" s="27">
        <v>22.224409103393555</v>
      </c>
      <c r="AL74" s="27">
        <v>27.736221313476563</v>
      </c>
      <c r="AM74" s="27">
        <v>20.972440719604492</v>
      </c>
      <c r="AN74" s="27">
        <v>8.3228349685668945</v>
      </c>
      <c r="AO74" s="27">
        <v>16.070865631103516</v>
      </c>
      <c r="AP74" s="27">
        <v>23.610237121582031</v>
      </c>
      <c r="AQ74" s="27">
        <v>8.4803152084350586</v>
      </c>
    </row>
    <row r="75" spans="2:43" x14ac:dyDescent="0.25">
      <c r="B75" s="20" t="s">
        <v>546</v>
      </c>
      <c r="C75" s="20" t="s">
        <v>556</v>
      </c>
      <c r="D75" s="27">
        <v>30.319999694824219</v>
      </c>
      <c r="E75" s="27">
        <v>78.029998779296875</v>
      </c>
      <c r="F75" s="27">
        <v>14.314960479736328</v>
      </c>
      <c r="G75" s="27">
        <v>24.278164790226864</v>
      </c>
      <c r="H75" s="27">
        <v>8.4251797066439984</v>
      </c>
      <c r="I75" s="3"/>
      <c r="J75" s="27">
        <f t="shared" si="0"/>
        <v>-9.9632043104905357</v>
      </c>
      <c r="K75" s="2">
        <v>25</v>
      </c>
      <c r="L75" s="27">
        <v>-1.1825509552791698</v>
      </c>
      <c r="M75" s="27"/>
      <c r="N75" s="27"/>
      <c r="O75" s="27"/>
      <c r="P75" s="27"/>
      <c r="Q75" s="27">
        <v>17.523622512817383</v>
      </c>
      <c r="R75" s="27">
        <v>21.019685745239258</v>
      </c>
      <c r="S75" s="27">
        <v>21.437007904052734</v>
      </c>
      <c r="T75" s="27">
        <v>23.968503952026367</v>
      </c>
      <c r="U75" s="27">
        <v>13.822834968566895</v>
      </c>
      <c r="V75" s="27">
        <v>40.452754974365234</v>
      </c>
      <c r="W75" s="27">
        <v>8.0905513763427734</v>
      </c>
      <c r="X75" s="27">
        <v>16.330709457397461</v>
      </c>
      <c r="Y75" s="27">
        <v>19.326770782470703</v>
      </c>
      <c r="Z75" s="27">
        <v>22.751968383789063</v>
      </c>
      <c r="AA75" s="27">
        <v>22.224409103393555</v>
      </c>
      <c r="AB75" s="27">
        <v>19.783464431762695</v>
      </c>
      <c r="AC75" s="27">
        <v>21.822834014892578</v>
      </c>
      <c r="AD75" s="27">
        <v>18.425197601318359</v>
      </c>
      <c r="AE75" s="27">
        <v>32.318897247314453</v>
      </c>
      <c r="AF75" s="27">
        <v>27.094488143920898</v>
      </c>
      <c r="AG75" s="27">
        <v>17.850393295288086</v>
      </c>
      <c r="AH75" s="27">
        <v>38.606300354003906</v>
      </c>
      <c r="AI75" s="27">
        <v>34.677165985107422</v>
      </c>
      <c r="AJ75" s="27">
        <v>38.145668029785156</v>
      </c>
      <c r="AK75" s="27">
        <v>31.692913055419922</v>
      </c>
      <c r="AL75" s="27">
        <v>28.326770782470703</v>
      </c>
      <c r="AM75" s="27">
        <v>21.866142272949219</v>
      </c>
      <c r="AN75" s="27">
        <v>15.917323112487793</v>
      </c>
      <c r="AO75" s="27">
        <v>21.346456527709961</v>
      </c>
      <c r="AP75" s="27">
        <v>36.409450531005859</v>
      </c>
      <c r="AQ75" s="27">
        <v>14.314960479736328</v>
      </c>
    </row>
    <row r="76" spans="2:43" x14ac:dyDescent="0.25">
      <c r="B76" s="20" t="s">
        <v>451</v>
      </c>
      <c r="C76" s="20" t="s">
        <v>399</v>
      </c>
      <c r="D76" s="27">
        <v>23.200000762939453</v>
      </c>
      <c r="E76" s="27">
        <v>79.949996948242188</v>
      </c>
      <c r="F76" s="27">
        <v>1.0196850299835205</v>
      </c>
      <c r="G76" s="27">
        <v>12.133722579684751</v>
      </c>
      <c r="H76" s="27">
        <v>7.2798527373849646</v>
      </c>
      <c r="I76" s="3"/>
      <c r="J76" s="27">
        <f t="shared" si="0"/>
        <v>-11.11403754970123</v>
      </c>
      <c r="K76" s="2">
        <v>28</v>
      </c>
      <c r="L76" s="27">
        <v>-1.5266843919281756</v>
      </c>
      <c r="M76" s="27"/>
      <c r="N76" s="27">
        <v>8.0984249114990234</v>
      </c>
      <c r="O76" s="27">
        <v>9.3818893432617188</v>
      </c>
      <c r="P76" s="27">
        <v>13.433071136474609</v>
      </c>
      <c r="Q76" s="27">
        <v>17.862205505371094</v>
      </c>
      <c r="R76" s="27">
        <v>25.99212646484375</v>
      </c>
      <c r="S76" s="27">
        <v>11.645668983459473</v>
      </c>
      <c r="T76" s="27">
        <v>10.452755928039551</v>
      </c>
      <c r="U76" s="27">
        <v>9.9881887435913086</v>
      </c>
      <c r="V76" s="27">
        <v>6.6417322158813477</v>
      </c>
      <c r="W76" s="27">
        <v>16.27165412902832</v>
      </c>
      <c r="X76" s="27">
        <v>3.3897638320922852</v>
      </c>
      <c r="Y76" s="27">
        <v>8.9921255111694336</v>
      </c>
      <c r="Z76" s="27">
        <v>17.440944671630859</v>
      </c>
      <c r="AA76" s="27">
        <v>19.370079040527344</v>
      </c>
      <c r="AB76" s="27">
        <v>13.5</v>
      </c>
      <c r="AC76" s="27">
        <v>14.480315208435059</v>
      </c>
      <c r="AD76" s="27">
        <v>13.38582706451416</v>
      </c>
      <c r="AE76" s="27">
        <v>11.161417007446289</v>
      </c>
      <c r="AF76" s="27">
        <v>16.645669937133789</v>
      </c>
      <c r="AG76" s="27">
        <v>11.358267784118652</v>
      </c>
      <c r="AH76" s="27">
        <v>16.055118560791016</v>
      </c>
      <c r="AI76" s="27">
        <v>13.444881439208984</v>
      </c>
      <c r="AJ76" s="27">
        <v>17.090551376342773</v>
      </c>
      <c r="AK76" s="27">
        <v>33.185039520263672</v>
      </c>
      <c r="AL76" s="27">
        <v>0.20078739523887634</v>
      </c>
      <c r="AM76" s="27">
        <v>7.1377954483032227</v>
      </c>
      <c r="AN76" s="27">
        <v>3.3425197601318359</v>
      </c>
      <c r="AO76" s="27">
        <v>1.9291338920593262</v>
      </c>
      <c r="AP76" s="27">
        <v>0</v>
      </c>
      <c r="AQ76" s="27">
        <v>1.0196850299835205</v>
      </c>
    </row>
    <row r="77" spans="2:43" x14ac:dyDescent="0.25">
      <c r="D77" s="38"/>
      <c r="E77" s="38"/>
      <c r="F77" s="38"/>
      <c r="G77" s="38"/>
      <c r="H77" s="38"/>
      <c r="K77" s="2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2:43" x14ac:dyDescent="0.25">
      <c r="D78" s="38"/>
      <c r="E78" s="38"/>
      <c r="F78" s="38"/>
      <c r="G78" s="38"/>
      <c r="H78" s="38"/>
      <c r="K78" s="2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2:43" x14ac:dyDescent="0.25">
      <c r="D79" s="38"/>
      <c r="E79" s="38"/>
      <c r="F79" s="38"/>
      <c r="G79" s="38"/>
      <c r="H79" s="38"/>
      <c r="K79" s="2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2:43" x14ac:dyDescent="0.25">
      <c r="D80" s="27"/>
      <c r="E80" s="27"/>
      <c r="F80" s="38"/>
      <c r="G80" s="38"/>
      <c r="H80" s="38"/>
      <c r="K80" s="2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4:43" x14ac:dyDescent="0.25">
      <c r="D81" s="27"/>
      <c r="E81" s="27"/>
      <c r="F81" s="38"/>
      <c r="G81" s="38"/>
      <c r="H81" s="38"/>
      <c r="K81" s="2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4:43" x14ac:dyDescent="0.25">
      <c r="D82" s="27"/>
      <c r="E82" s="27"/>
      <c r="F82" s="38"/>
      <c r="G82" s="38"/>
      <c r="H82" s="38"/>
      <c r="K82" s="2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4:43" x14ac:dyDescent="0.25">
      <c r="D83" s="27"/>
      <c r="E83" s="27"/>
      <c r="F83" s="38"/>
      <c r="G83" s="38"/>
      <c r="H83" s="38"/>
      <c r="K83" s="2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4:43" x14ac:dyDescent="0.25">
      <c r="D84" s="27"/>
      <c r="E84" s="27"/>
      <c r="F84" s="38"/>
      <c r="G84" s="38"/>
      <c r="H84" s="38"/>
      <c r="K84" s="2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4:43" x14ac:dyDescent="0.25">
      <c r="D85" s="27"/>
      <c r="E85" s="27"/>
      <c r="F85" s="38"/>
      <c r="G85" s="38"/>
      <c r="H85" s="38"/>
      <c r="K85" s="2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4:43" x14ac:dyDescent="0.25">
      <c r="D86" s="27"/>
      <c r="E86" s="27"/>
      <c r="F86" s="38"/>
      <c r="G86" s="38"/>
      <c r="H86" s="38"/>
      <c r="K86" s="2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4:43" x14ac:dyDescent="0.25">
      <c r="D87" s="27"/>
      <c r="E87" s="27"/>
      <c r="F87" s="38"/>
      <c r="G87" s="38"/>
      <c r="H87" s="38"/>
      <c r="K87" s="2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4:43" x14ac:dyDescent="0.25">
      <c r="D88" s="27"/>
      <c r="E88" s="27"/>
      <c r="F88" s="38"/>
      <c r="G88" s="38"/>
      <c r="H88" s="38"/>
      <c r="K88" s="2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4:43" x14ac:dyDescent="0.25">
      <c r="D89" s="27"/>
      <c r="E89" s="27"/>
      <c r="F89" s="38"/>
      <c r="G89" s="38"/>
      <c r="H89" s="38"/>
      <c r="K89" s="2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4:43" x14ac:dyDescent="0.25">
      <c r="D90" s="27"/>
      <c r="E90" s="27"/>
      <c r="F90" s="38"/>
      <c r="G90" s="38"/>
      <c r="H90" s="38"/>
      <c r="K90" s="2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4:43" x14ac:dyDescent="0.25">
      <c r="D91" s="27"/>
      <c r="E91" s="27"/>
      <c r="F91" s="38"/>
      <c r="G91" s="38"/>
      <c r="H91" s="38"/>
      <c r="K91" s="2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4:43" x14ac:dyDescent="0.25">
      <c r="D92" s="27"/>
      <c r="E92" s="27"/>
      <c r="F92" s="38"/>
      <c r="G92" s="38"/>
      <c r="H92" s="38"/>
      <c r="K92" s="2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4:43" x14ac:dyDescent="0.25">
      <c r="D93" s="27"/>
      <c r="E93" s="27"/>
      <c r="F93" s="38"/>
      <c r="G93" s="38"/>
      <c r="H93" s="38"/>
      <c r="K93" s="2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4:43" x14ac:dyDescent="0.25">
      <c r="D94" s="27"/>
      <c r="E94" s="27"/>
      <c r="F94" s="38"/>
      <c r="G94" s="38"/>
      <c r="H94" s="38"/>
      <c r="K94" s="2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4:43" x14ac:dyDescent="0.25">
      <c r="D95" s="27"/>
      <c r="E95" s="27"/>
      <c r="F95" s="38"/>
      <c r="G95" s="38"/>
      <c r="H95" s="38"/>
      <c r="K95" s="2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4:43" x14ac:dyDescent="0.25">
      <c r="D96" s="27"/>
      <c r="E96" s="27"/>
      <c r="F96" s="38"/>
      <c r="G96" s="38"/>
      <c r="H96" s="38"/>
      <c r="K96" s="2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4:43" x14ac:dyDescent="0.25">
      <c r="D97" s="27"/>
      <c r="E97" s="27"/>
      <c r="F97" s="38"/>
      <c r="G97" s="38"/>
      <c r="H97" s="38"/>
      <c r="K97" s="2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4:43" x14ac:dyDescent="0.25">
      <c r="D98" s="27"/>
      <c r="E98" s="27"/>
      <c r="F98" s="38"/>
      <c r="G98" s="38"/>
      <c r="H98" s="38"/>
      <c r="K98" s="2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4:43" x14ac:dyDescent="0.25">
      <c r="D99" s="27"/>
      <c r="E99" s="27"/>
      <c r="F99" s="38"/>
      <c r="G99" s="38"/>
      <c r="H99" s="38"/>
      <c r="K99" s="2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4:43" x14ac:dyDescent="0.25">
      <c r="D100" s="27"/>
      <c r="E100" s="27"/>
      <c r="F100" s="38"/>
      <c r="G100" s="38"/>
      <c r="H100" s="38"/>
      <c r="K100" s="2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4:43" x14ac:dyDescent="0.25">
      <c r="D101" s="27"/>
      <c r="E101" s="27"/>
      <c r="F101" s="38"/>
      <c r="G101" s="38"/>
      <c r="H101" s="38"/>
      <c r="K101" s="2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4:43" x14ac:dyDescent="0.25">
      <c r="K102" s="3"/>
    </row>
    <row r="103" spans="4:43" x14ac:dyDescent="0.25">
      <c r="K103" s="3"/>
    </row>
    <row r="104" spans="4:43" x14ac:dyDescent="0.25">
      <c r="K104" s="3"/>
    </row>
    <row r="105" spans="4:43" x14ac:dyDescent="0.25">
      <c r="K105" s="3"/>
    </row>
    <row r="106" spans="4:43" x14ac:dyDescent="0.25">
      <c r="K106" s="3"/>
    </row>
    <row r="107" spans="4:43" x14ac:dyDescent="0.25">
      <c r="K107" s="3"/>
    </row>
    <row r="108" spans="4:43" x14ac:dyDescent="0.25">
      <c r="K108" s="3"/>
    </row>
    <row r="109" spans="4:43" x14ac:dyDescent="0.25">
      <c r="K109" s="3"/>
    </row>
    <row r="110" spans="4:43" x14ac:dyDescent="0.25">
      <c r="K110" s="3"/>
    </row>
    <row r="111" spans="4:43" x14ac:dyDescent="0.25">
      <c r="K111" s="3"/>
    </row>
    <row r="112" spans="4:43" x14ac:dyDescent="0.25">
      <c r="K112" s="3"/>
    </row>
    <row r="113" spans="11:11" x14ac:dyDescent="0.25">
      <c r="K113" s="3"/>
    </row>
    <row r="114" spans="11:11" x14ac:dyDescent="0.25">
      <c r="K114" s="3"/>
    </row>
    <row r="115" spans="11:11" x14ac:dyDescent="0.25">
      <c r="K115" s="3"/>
    </row>
    <row r="116" spans="11:11" x14ac:dyDescent="0.25">
      <c r="K116" s="3"/>
    </row>
    <row r="117" spans="11:11" x14ac:dyDescent="0.25">
      <c r="K117" s="3"/>
    </row>
    <row r="118" spans="11:11" x14ac:dyDescent="0.25">
      <c r="K118" s="3"/>
    </row>
    <row r="119" spans="11:11" x14ac:dyDescent="0.25">
      <c r="K119" s="3"/>
    </row>
    <row r="120" spans="11:11" x14ac:dyDescent="0.25">
      <c r="K120" s="3"/>
    </row>
    <row r="121" spans="11:11" x14ac:dyDescent="0.25">
      <c r="K121" s="3"/>
    </row>
    <row r="122" spans="11:11" x14ac:dyDescent="0.25">
      <c r="K122" s="3"/>
    </row>
    <row r="123" spans="11:11" x14ac:dyDescent="0.25">
      <c r="K123" s="3"/>
    </row>
    <row r="124" spans="11:11" x14ac:dyDescent="0.25">
      <c r="K124" s="3"/>
    </row>
    <row r="125" spans="11:11" x14ac:dyDescent="0.25">
      <c r="K125" s="3"/>
    </row>
    <row r="126" spans="11:11" x14ac:dyDescent="0.25">
      <c r="K126" s="3"/>
    </row>
    <row r="127" spans="11:11" x14ac:dyDescent="0.25">
      <c r="K127" s="3"/>
    </row>
    <row r="128" spans="11:11" x14ac:dyDescent="0.25">
      <c r="K128" s="3"/>
    </row>
    <row r="129" spans="11:11" x14ac:dyDescent="0.25">
      <c r="K129" s="3"/>
    </row>
    <row r="130" spans="11:11" x14ac:dyDescent="0.25">
      <c r="K130" s="3"/>
    </row>
  </sheetData>
  <sortState xmlns:xlrd2="http://schemas.microsoft.com/office/spreadsheetml/2017/richdata2" ref="B15:AQ76">
    <sortCondition descending="1" ref="J15:J7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3949-D6A4-4F69-A55E-C8B4B87E9D04}">
  <sheetPr codeName="Sheet1"/>
  <dimension ref="B2:K69"/>
  <sheetViews>
    <sheetView workbookViewId="0">
      <selection activeCell="K4" sqref="K4:K69"/>
    </sheetView>
  </sheetViews>
  <sheetFormatPr defaultRowHeight="15" x14ac:dyDescent="0.25"/>
  <cols>
    <col min="2" max="2" width="18.42578125" style="8" customWidth="1"/>
  </cols>
  <sheetData>
    <row r="2" spans="2:11" x14ac:dyDescent="0.25">
      <c r="B2" s="8" t="s">
        <v>189</v>
      </c>
    </row>
    <row r="3" spans="2:11" x14ac:dyDescent="0.25">
      <c r="C3" t="s">
        <v>185</v>
      </c>
      <c r="D3" t="s">
        <v>186</v>
      </c>
      <c r="E3" t="s">
        <v>187</v>
      </c>
      <c r="F3" t="s">
        <v>188</v>
      </c>
    </row>
    <row r="4" spans="2:11" x14ac:dyDescent="0.25">
      <c r="B4" s="16">
        <v>43556</v>
      </c>
      <c r="C4" s="14" t="s">
        <v>182</v>
      </c>
      <c r="D4" s="14" t="s">
        <v>183</v>
      </c>
      <c r="E4" s="14" t="s">
        <v>182</v>
      </c>
      <c r="F4" s="14" t="s">
        <v>184</v>
      </c>
      <c r="G4" s="14">
        <f>9-6</f>
        <v>3</v>
      </c>
      <c r="H4" s="15">
        <v>5016</v>
      </c>
      <c r="I4" s="15">
        <v>10045</v>
      </c>
      <c r="K4">
        <f>LEFT(F4,3)+RIGHT(F4,2)/8</f>
        <v>919.25</v>
      </c>
    </row>
    <row r="5" spans="2:11" x14ac:dyDescent="0.25">
      <c r="B5" s="16">
        <v>43557</v>
      </c>
      <c r="C5" s="14" t="s">
        <v>174</v>
      </c>
      <c r="D5" s="14" t="s">
        <v>179</v>
      </c>
      <c r="E5" s="14" t="s">
        <v>180</v>
      </c>
      <c r="F5" s="14" t="s">
        <v>181</v>
      </c>
      <c r="G5" s="14">
        <f>4-6</f>
        <v>-2</v>
      </c>
      <c r="H5" s="15">
        <v>2284</v>
      </c>
      <c r="I5" s="15">
        <v>10367</v>
      </c>
      <c r="K5">
        <f t="shared" ref="K5:K68" si="0">LEFT(F5,3)+RIGHT(F5,2)/8</f>
        <v>924</v>
      </c>
    </row>
    <row r="6" spans="2:11" x14ac:dyDescent="0.25">
      <c r="B6" s="16">
        <v>43558</v>
      </c>
      <c r="C6" s="14" t="s">
        <v>177</v>
      </c>
      <c r="D6" s="14" t="s">
        <v>178</v>
      </c>
      <c r="E6" s="14" t="s">
        <v>172</v>
      </c>
      <c r="F6" s="14" t="s">
        <v>161</v>
      </c>
      <c r="G6" s="14">
        <f>-1-4</f>
        <v>-5</v>
      </c>
      <c r="H6" s="15">
        <v>2243</v>
      </c>
      <c r="I6" s="15">
        <v>10544</v>
      </c>
      <c r="K6">
        <f t="shared" si="0"/>
        <v>922.5</v>
      </c>
    </row>
    <row r="7" spans="2:11" x14ac:dyDescent="0.25">
      <c r="B7" s="16">
        <v>43559</v>
      </c>
      <c r="C7" s="14" t="s">
        <v>175</v>
      </c>
      <c r="D7" s="14" t="s">
        <v>176</v>
      </c>
      <c r="E7" s="14" t="s">
        <v>175</v>
      </c>
      <c r="F7" s="14" t="s">
        <v>35</v>
      </c>
      <c r="G7" s="14">
        <f>7-2</f>
        <v>5</v>
      </c>
      <c r="H7" s="15">
        <v>1169</v>
      </c>
      <c r="I7" s="15">
        <v>10458</v>
      </c>
      <c r="K7">
        <f t="shared" si="0"/>
        <v>929.75</v>
      </c>
    </row>
    <row r="8" spans="2:11" x14ac:dyDescent="0.25">
      <c r="B8" s="16">
        <v>43560</v>
      </c>
      <c r="C8" s="14" t="s">
        <v>39</v>
      </c>
      <c r="D8" s="14" t="s">
        <v>39</v>
      </c>
      <c r="E8" s="14" t="s">
        <v>33</v>
      </c>
      <c r="F8" s="14" t="s">
        <v>31</v>
      </c>
      <c r="G8" s="14">
        <f>-6-6</f>
        <v>-12</v>
      </c>
      <c r="H8" s="15">
        <v>2014</v>
      </c>
      <c r="I8" s="15">
        <v>10673</v>
      </c>
      <c r="K8">
        <f t="shared" si="0"/>
        <v>923</v>
      </c>
    </row>
    <row r="9" spans="2:11" x14ac:dyDescent="0.25">
      <c r="B9" s="16">
        <v>43563</v>
      </c>
      <c r="C9" s="14" t="s">
        <v>173</v>
      </c>
      <c r="D9" s="14" t="s">
        <v>34</v>
      </c>
      <c r="E9" s="14" t="s">
        <v>174</v>
      </c>
      <c r="F9" s="14" t="s">
        <v>167</v>
      </c>
      <c r="G9" s="14">
        <f>-1-0</f>
        <v>-1</v>
      </c>
      <c r="H9" s="15">
        <v>1793</v>
      </c>
      <c r="I9" s="15">
        <v>11274</v>
      </c>
      <c r="K9">
        <f t="shared" si="0"/>
        <v>922</v>
      </c>
    </row>
    <row r="10" spans="2:11" x14ac:dyDescent="0.25">
      <c r="B10" s="16">
        <v>43564</v>
      </c>
      <c r="C10" s="14" t="s">
        <v>167</v>
      </c>
      <c r="D10" s="14" t="s">
        <v>164</v>
      </c>
      <c r="E10" s="14" t="s">
        <v>166</v>
      </c>
      <c r="F10" s="14" t="s">
        <v>14</v>
      </c>
      <c r="G10" s="14">
        <f>0-2</f>
        <v>-2</v>
      </c>
      <c r="H10" s="15">
        <v>3469</v>
      </c>
      <c r="I10" s="15">
        <v>11973</v>
      </c>
      <c r="K10">
        <f t="shared" si="0"/>
        <v>922.25</v>
      </c>
    </row>
    <row r="11" spans="2:11" x14ac:dyDescent="0.25">
      <c r="B11" s="16">
        <v>43565</v>
      </c>
      <c r="C11" s="14" t="s">
        <v>167</v>
      </c>
      <c r="D11" s="14" t="s">
        <v>34</v>
      </c>
      <c r="E11" s="14" t="s">
        <v>13</v>
      </c>
      <c r="F11" s="14" t="s">
        <v>164</v>
      </c>
      <c r="G11" s="14">
        <f>3-0</f>
        <v>3</v>
      </c>
      <c r="H11" s="15">
        <v>1969</v>
      </c>
      <c r="I11" s="15">
        <v>12128</v>
      </c>
      <c r="K11">
        <f t="shared" si="0"/>
        <v>925.25</v>
      </c>
    </row>
    <row r="12" spans="2:11" x14ac:dyDescent="0.25">
      <c r="B12" s="16">
        <v>43566</v>
      </c>
      <c r="C12" s="14" t="s">
        <v>170</v>
      </c>
      <c r="D12" s="14" t="s">
        <v>26</v>
      </c>
      <c r="E12" s="14" t="s">
        <v>171</v>
      </c>
      <c r="F12" s="14" t="s">
        <v>172</v>
      </c>
      <c r="G12" s="14">
        <f>-6-2</f>
        <v>-8</v>
      </c>
      <c r="H12" s="15">
        <v>3104</v>
      </c>
      <c r="I12" s="15">
        <v>11348</v>
      </c>
      <c r="K12">
        <f t="shared" si="0"/>
        <v>919</v>
      </c>
    </row>
    <row r="13" spans="2:11" x14ac:dyDescent="0.25">
      <c r="B13" s="16">
        <v>43567</v>
      </c>
      <c r="C13" s="14" t="s">
        <v>166</v>
      </c>
      <c r="D13" s="14" t="s">
        <v>167</v>
      </c>
      <c r="E13" s="14" t="s">
        <v>168</v>
      </c>
      <c r="F13" s="14" t="s">
        <v>169</v>
      </c>
      <c r="G13" s="14">
        <f>0-2</f>
        <v>-2</v>
      </c>
      <c r="H13" s="15">
        <v>1511</v>
      </c>
      <c r="I13" s="15">
        <v>11608</v>
      </c>
      <c r="K13">
        <f t="shared" si="0"/>
        <v>918.75</v>
      </c>
    </row>
    <row r="14" spans="2:11" x14ac:dyDescent="0.25">
      <c r="B14" s="16">
        <v>43570</v>
      </c>
      <c r="C14" s="14" t="s">
        <v>163</v>
      </c>
      <c r="D14" s="14" t="s">
        <v>164</v>
      </c>
      <c r="E14" s="14" t="s">
        <v>165</v>
      </c>
      <c r="F14" s="14" t="s">
        <v>14</v>
      </c>
      <c r="G14" s="14">
        <f>3-4</f>
        <v>-1</v>
      </c>
      <c r="H14" s="15">
        <v>1701</v>
      </c>
      <c r="I14" s="15">
        <v>11552</v>
      </c>
      <c r="K14">
        <f t="shared" si="0"/>
        <v>922.25</v>
      </c>
    </row>
    <row r="15" spans="2:11" x14ac:dyDescent="0.25">
      <c r="B15" s="16">
        <v>43571</v>
      </c>
      <c r="C15" s="14" t="s">
        <v>161</v>
      </c>
      <c r="D15" s="14" t="s">
        <v>161</v>
      </c>
      <c r="E15" s="14" t="s">
        <v>162</v>
      </c>
      <c r="F15" s="14" t="s">
        <v>159</v>
      </c>
      <c r="G15" s="14">
        <f>-10-0</f>
        <v>-10</v>
      </c>
      <c r="H15" s="15">
        <v>3892</v>
      </c>
      <c r="I15" s="15">
        <v>11782</v>
      </c>
      <c r="K15">
        <f t="shared" si="0"/>
        <v>912.25</v>
      </c>
    </row>
    <row r="16" spans="2:11" x14ac:dyDescent="0.25">
      <c r="B16" s="16">
        <v>43572</v>
      </c>
      <c r="C16" s="14" t="s">
        <v>159</v>
      </c>
      <c r="D16" s="14" t="s">
        <v>30</v>
      </c>
      <c r="E16" s="14" t="s">
        <v>80</v>
      </c>
      <c r="F16" s="14" t="s">
        <v>160</v>
      </c>
      <c r="G16" s="14">
        <f>-8-6</f>
        <v>-14</v>
      </c>
      <c r="H16" s="15">
        <v>3302</v>
      </c>
      <c r="I16" s="15">
        <v>12262</v>
      </c>
      <c r="K16">
        <f t="shared" si="0"/>
        <v>903.5</v>
      </c>
    </row>
    <row r="17" spans="2:11" x14ac:dyDescent="0.25">
      <c r="B17" s="16">
        <v>43573</v>
      </c>
      <c r="C17" s="14" t="s">
        <v>157</v>
      </c>
      <c r="D17" s="14" t="s">
        <v>25</v>
      </c>
      <c r="E17" s="14" t="s">
        <v>10</v>
      </c>
      <c r="F17" s="14" t="s">
        <v>158</v>
      </c>
      <c r="G17" s="14">
        <f>1-2</f>
        <v>-1</v>
      </c>
      <c r="H17" s="15">
        <v>3113</v>
      </c>
      <c r="I17" s="15">
        <v>12766</v>
      </c>
      <c r="K17">
        <f t="shared" si="0"/>
        <v>904.75</v>
      </c>
    </row>
    <row r="18" spans="2:11" x14ac:dyDescent="0.25">
      <c r="B18" s="16">
        <v>43577</v>
      </c>
      <c r="C18" s="14" t="s">
        <v>154</v>
      </c>
      <c r="D18" s="14" t="s">
        <v>155</v>
      </c>
      <c r="E18" s="14" t="s">
        <v>156</v>
      </c>
      <c r="F18" s="14" t="s">
        <v>10</v>
      </c>
      <c r="G18" s="14">
        <f>-4-0</f>
        <v>-4</v>
      </c>
      <c r="H18" s="15">
        <v>3192</v>
      </c>
      <c r="I18" s="15">
        <v>13416</v>
      </c>
      <c r="K18">
        <f t="shared" si="0"/>
        <v>900.75</v>
      </c>
    </row>
    <row r="19" spans="2:11" x14ac:dyDescent="0.25">
      <c r="B19" s="16">
        <v>43578</v>
      </c>
      <c r="C19" s="14" t="s">
        <v>10</v>
      </c>
      <c r="D19" s="14" t="s">
        <v>82</v>
      </c>
      <c r="E19" s="14" t="s">
        <v>11</v>
      </c>
      <c r="F19" s="14" t="s">
        <v>153</v>
      </c>
      <c r="G19" s="14">
        <f>-14-0</f>
        <v>-14</v>
      </c>
      <c r="H19" s="15">
        <v>6403</v>
      </c>
      <c r="I19" s="15">
        <v>14031</v>
      </c>
      <c r="K19">
        <f t="shared" si="0"/>
        <v>886.75</v>
      </c>
    </row>
    <row r="20" spans="2:11" x14ac:dyDescent="0.25">
      <c r="B20" s="16">
        <v>43579</v>
      </c>
      <c r="C20" s="14" t="s">
        <v>150</v>
      </c>
      <c r="D20" s="14" t="s">
        <v>151</v>
      </c>
      <c r="E20" s="14" t="s">
        <v>62</v>
      </c>
      <c r="F20" s="14" t="s">
        <v>152</v>
      </c>
      <c r="G20" s="14">
        <f>-6-6</f>
        <v>-12</v>
      </c>
      <c r="H20" s="15">
        <v>6856</v>
      </c>
      <c r="I20" s="15">
        <v>14657</v>
      </c>
      <c r="K20">
        <f t="shared" si="0"/>
        <v>880</v>
      </c>
    </row>
    <row r="21" spans="2:11" x14ac:dyDescent="0.25">
      <c r="B21" s="16">
        <v>43580</v>
      </c>
      <c r="C21" s="14" t="s">
        <v>147</v>
      </c>
      <c r="D21" s="14" t="s">
        <v>148</v>
      </c>
      <c r="E21" s="14" t="s">
        <v>149</v>
      </c>
      <c r="F21" s="14" t="s">
        <v>145</v>
      </c>
      <c r="G21" s="14">
        <f>4-0</f>
        <v>4</v>
      </c>
      <c r="H21" s="15">
        <v>5024</v>
      </c>
      <c r="I21" s="15">
        <v>14657</v>
      </c>
      <c r="K21">
        <f t="shared" si="0"/>
        <v>884</v>
      </c>
    </row>
    <row r="22" spans="2:11" x14ac:dyDescent="0.25">
      <c r="B22" s="16">
        <v>43581</v>
      </c>
      <c r="C22" s="14" t="s">
        <v>7</v>
      </c>
      <c r="D22" s="14" t="s">
        <v>145</v>
      </c>
      <c r="E22" s="14" t="s">
        <v>59</v>
      </c>
      <c r="F22" s="14" t="s">
        <v>146</v>
      </c>
      <c r="G22" s="14">
        <f>-5-6</f>
        <v>-11</v>
      </c>
      <c r="H22" s="15">
        <v>3370</v>
      </c>
      <c r="I22" s="15">
        <v>15002</v>
      </c>
      <c r="K22">
        <f t="shared" si="0"/>
        <v>878.25</v>
      </c>
    </row>
    <row r="23" spans="2:11" x14ac:dyDescent="0.25">
      <c r="B23" s="16">
        <v>43584</v>
      </c>
      <c r="C23" s="14" t="s">
        <v>144</v>
      </c>
      <c r="D23" s="14" t="s">
        <v>72</v>
      </c>
      <c r="E23" s="14" t="s">
        <v>54</v>
      </c>
      <c r="F23" s="14" t="s">
        <v>54</v>
      </c>
      <c r="G23" s="14">
        <f>-6-6</f>
        <v>-12</v>
      </c>
      <c r="H23" s="15">
        <v>3854</v>
      </c>
      <c r="I23" s="15">
        <v>15338</v>
      </c>
      <c r="K23">
        <f t="shared" si="0"/>
        <v>871.5</v>
      </c>
    </row>
    <row r="24" spans="2:11" x14ac:dyDescent="0.25">
      <c r="B24" s="16">
        <v>43585</v>
      </c>
      <c r="C24" s="14" t="s">
        <v>140</v>
      </c>
      <c r="D24" s="14" t="s">
        <v>141</v>
      </c>
      <c r="E24" s="14" t="s">
        <v>142</v>
      </c>
      <c r="F24" s="14" t="s">
        <v>143</v>
      </c>
      <c r="G24" s="14">
        <f>-6-2</f>
        <v>-8</v>
      </c>
      <c r="H24" s="15">
        <v>6562</v>
      </c>
      <c r="I24" s="15">
        <v>16168</v>
      </c>
      <c r="K24">
        <f t="shared" si="0"/>
        <v>865.25</v>
      </c>
    </row>
    <row r="25" spans="2:11" x14ac:dyDescent="0.25">
      <c r="B25" s="16">
        <v>43586</v>
      </c>
      <c r="C25" s="14" t="s">
        <v>137</v>
      </c>
      <c r="D25" s="14" t="s">
        <v>67</v>
      </c>
      <c r="E25" s="14" t="s">
        <v>138</v>
      </c>
      <c r="F25" s="14" t="s">
        <v>139</v>
      </c>
      <c r="G25" s="14">
        <f>-2-0</f>
        <v>-2</v>
      </c>
      <c r="H25" s="15">
        <v>5827</v>
      </c>
      <c r="I25" s="15">
        <v>16686</v>
      </c>
      <c r="K25">
        <f t="shared" si="0"/>
        <v>863.25</v>
      </c>
    </row>
    <row r="26" spans="2:11" x14ac:dyDescent="0.25">
      <c r="B26" s="16">
        <v>43587</v>
      </c>
      <c r="C26" s="14" t="s">
        <v>60</v>
      </c>
      <c r="D26" s="14" t="s">
        <v>135</v>
      </c>
      <c r="E26" s="14" t="s">
        <v>84</v>
      </c>
      <c r="F26" s="14" t="s">
        <v>136</v>
      </c>
      <c r="G26" s="14">
        <f>-8-4</f>
        <v>-12</v>
      </c>
      <c r="H26" s="15">
        <v>3592</v>
      </c>
      <c r="I26" s="15">
        <v>17313</v>
      </c>
      <c r="K26">
        <f t="shared" si="0"/>
        <v>854.75</v>
      </c>
    </row>
    <row r="27" spans="2:11" x14ac:dyDescent="0.25">
      <c r="B27" s="16">
        <v>43588</v>
      </c>
      <c r="C27" s="14" t="s">
        <v>96</v>
      </c>
      <c r="D27" s="14" t="s">
        <v>97</v>
      </c>
      <c r="E27" s="14" t="s">
        <v>108</v>
      </c>
      <c r="F27" s="14" t="s">
        <v>134</v>
      </c>
      <c r="G27" s="14">
        <f>0-6</f>
        <v>-6</v>
      </c>
      <c r="H27" s="15">
        <v>3974</v>
      </c>
      <c r="I27" s="15">
        <v>17634</v>
      </c>
      <c r="K27">
        <f t="shared" si="0"/>
        <v>854</v>
      </c>
    </row>
    <row r="28" spans="2:11" x14ac:dyDescent="0.25">
      <c r="B28" s="16">
        <v>43591</v>
      </c>
      <c r="C28" s="14" t="s">
        <v>131</v>
      </c>
      <c r="D28" s="14" t="s">
        <v>132</v>
      </c>
      <c r="E28" s="14" t="s">
        <v>133</v>
      </c>
      <c r="F28" s="14" t="s">
        <v>95</v>
      </c>
      <c r="G28" s="14">
        <f>-11-6</f>
        <v>-17</v>
      </c>
      <c r="H28" s="15">
        <v>17703</v>
      </c>
      <c r="I28" s="15">
        <v>18567</v>
      </c>
      <c r="K28">
        <f t="shared" si="0"/>
        <v>842.25</v>
      </c>
    </row>
    <row r="29" spans="2:11" x14ac:dyDescent="0.25">
      <c r="B29" s="16">
        <v>43592</v>
      </c>
      <c r="C29" s="14" t="s">
        <v>129</v>
      </c>
      <c r="D29" s="14" t="s">
        <v>130</v>
      </c>
      <c r="E29" s="14" t="s">
        <v>128</v>
      </c>
      <c r="F29" s="14" t="s">
        <v>90</v>
      </c>
      <c r="G29" s="14">
        <f>0-2</f>
        <v>-2</v>
      </c>
      <c r="H29" s="15">
        <v>6761</v>
      </c>
      <c r="I29" s="15">
        <v>18737</v>
      </c>
      <c r="K29">
        <f t="shared" si="0"/>
        <v>842.5</v>
      </c>
    </row>
    <row r="30" spans="2:11" x14ac:dyDescent="0.25">
      <c r="B30" s="16">
        <v>43593</v>
      </c>
      <c r="C30" s="14" t="s">
        <v>90</v>
      </c>
      <c r="D30" s="14" t="s">
        <v>126</v>
      </c>
      <c r="E30" s="14" t="s">
        <v>127</v>
      </c>
      <c r="F30" s="14" t="s">
        <v>128</v>
      </c>
      <c r="G30" s="14">
        <f>-3-2</f>
        <v>-5</v>
      </c>
      <c r="H30" s="15">
        <v>8617</v>
      </c>
      <c r="I30" s="15">
        <v>19493</v>
      </c>
      <c r="K30">
        <f t="shared" si="0"/>
        <v>839.25</v>
      </c>
    </row>
    <row r="31" spans="2:11" x14ac:dyDescent="0.25">
      <c r="B31" s="16">
        <v>43594</v>
      </c>
      <c r="C31" s="14" t="s">
        <v>124</v>
      </c>
      <c r="D31" s="14" t="s">
        <v>101</v>
      </c>
      <c r="E31" s="14" t="s">
        <v>125</v>
      </c>
      <c r="F31" s="14" t="s">
        <v>121</v>
      </c>
      <c r="G31" s="14">
        <f>-14-2</f>
        <v>-16</v>
      </c>
      <c r="H31" s="15">
        <v>13099</v>
      </c>
      <c r="I31" s="15">
        <v>20540</v>
      </c>
      <c r="K31">
        <f t="shared" si="0"/>
        <v>825</v>
      </c>
    </row>
    <row r="32" spans="2:11" x14ac:dyDescent="0.25">
      <c r="B32" s="16">
        <v>43595</v>
      </c>
      <c r="C32" s="14" t="s">
        <v>121</v>
      </c>
      <c r="D32" s="14" t="s">
        <v>122</v>
      </c>
      <c r="E32" s="14" t="s">
        <v>118</v>
      </c>
      <c r="F32" s="14" t="s">
        <v>123</v>
      </c>
      <c r="G32" s="14">
        <f>-3-4</f>
        <v>-7</v>
      </c>
      <c r="H32" s="15">
        <v>10179</v>
      </c>
      <c r="I32" s="15">
        <v>20149</v>
      </c>
      <c r="K32">
        <f t="shared" si="0"/>
        <v>821.5</v>
      </c>
    </row>
    <row r="33" spans="2:11" x14ac:dyDescent="0.25">
      <c r="B33" s="16">
        <v>43598</v>
      </c>
      <c r="C33" s="14" t="s">
        <v>117</v>
      </c>
      <c r="D33" s="14" t="s">
        <v>118</v>
      </c>
      <c r="E33" s="14" t="s">
        <v>119</v>
      </c>
      <c r="F33" s="14" t="s">
        <v>120</v>
      </c>
      <c r="G33" s="14">
        <f>-6-4</f>
        <v>-10</v>
      </c>
      <c r="H33" s="15">
        <v>9369</v>
      </c>
      <c r="I33" s="15">
        <v>20319</v>
      </c>
      <c r="K33">
        <f t="shared" si="0"/>
        <v>815</v>
      </c>
    </row>
    <row r="34" spans="2:11" x14ac:dyDescent="0.25">
      <c r="B34" s="16">
        <v>43599</v>
      </c>
      <c r="C34" s="14" t="s">
        <v>113</v>
      </c>
      <c r="D34" s="14" t="s">
        <v>114</v>
      </c>
      <c r="E34" s="14" t="s">
        <v>115</v>
      </c>
      <c r="F34" s="14" t="s">
        <v>116</v>
      </c>
      <c r="G34" s="14">
        <f>29-0</f>
        <v>29</v>
      </c>
      <c r="H34" s="15">
        <v>14425</v>
      </c>
      <c r="I34" s="15">
        <v>21327</v>
      </c>
      <c r="K34">
        <f t="shared" si="0"/>
        <v>844</v>
      </c>
    </row>
    <row r="35" spans="2:11" x14ac:dyDescent="0.25">
      <c r="B35" s="16">
        <v>43600</v>
      </c>
      <c r="C35" s="14" t="s">
        <v>109</v>
      </c>
      <c r="D35" s="14" t="s">
        <v>110</v>
      </c>
      <c r="E35" s="14" t="s">
        <v>111</v>
      </c>
      <c r="F35" s="14" t="s">
        <v>112</v>
      </c>
      <c r="G35" s="14">
        <f>4-0</f>
        <v>4</v>
      </c>
      <c r="H35" s="15">
        <v>11980</v>
      </c>
      <c r="I35" s="15">
        <v>20358</v>
      </c>
      <c r="K35">
        <f t="shared" si="0"/>
        <v>848</v>
      </c>
    </row>
    <row r="36" spans="2:11" x14ac:dyDescent="0.25">
      <c r="B36" s="16">
        <v>43601</v>
      </c>
      <c r="C36" s="14" t="s">
        <v>106</v>
      </c>
      <c r="D36" s="14" t="s">
        <v>107</v>
      </c>
      <c r="E36" s="14" t="s">
        <v>106</v>
      </c>
      <c r="F36" s="14" t="s">
        <v>108</v>
      </c>
      <c r="G36" s="14">
        <f>4-4</f>
        <v>0</v>
      </c>
      <c r="H36" s="15">
        <v>6930</v>
      </c>
      <c r="I36" s="15">
        <v>20918</v>
      </c>
      <c r="K36">
        <f t="shared" si="0"/>
        <v>852.5</v>
      </c>
    </row>
    <row r="37" spans="2:11" x14ac:dyDescent="0.25">
      <c r="B37" s="16">
        <v>43602</v>
      </c>
      <c r="C37" s="14" t="s">
        <v>102</v>
      </c>
      <c r="D37" s="14" t="s">
        <v>103</v>
      </c>
      <c r="E37" s="14" t="s">
        <v>104</v>
      </c>
      <c r="F37" s="14" t="s">
        <v>105</v>
      </c>
      <c r="G37" s="14">
        <f>-17-6</f>
        <v>-23</v>
      </c>
      <c r="H37" s="15">
        <v>5784</v>
      </c>
      <c r="I37" s="15">
        <v>21648</v>
      </c>
      <c r="K37">
        <f t="shared" si="0"/>
        <v>834.75</v>
      </c>
    </row>
    <row r="38" spans="2:11" x14ac:dyDescent="0.25">
      <c r="B38" s="16">
        <v>43605</v>
      </c>
      <c r="C38" s="14" t="s">
        <v>100</v>
      </c>
      <c r="D38" s="14" t="s">
        <v>85</v>
      </c>
      <c r="E38" s="14" t="s">
        <v>101</v>
      </c>
      <c r="F38" s="14" t="s">
        <v>87</v>
      </c>
      <c r="G38" s="14">
        <f>10-2</f>
        <v>8</v>
      </c>
      <c r="H38" s="15">
        <v>12063</v>
      </c>
      <c r="I38" s="15">
        <v>23750</v>
      </c>
      <c r="K38">
        <f t="shared" si="0"/>
        <v>845</v>
      </c>
    </row>
    <row r="39" spans="2:11" x14ac:dyDescent="0.25">
      <c r="B39" s="16">
        <v>43606</v>
      </c>
      <c r="C39" s="14" t="s">
        <v>96</v>
      </c>
      <c r="D39" s="14" t="s">
        <v>97</v>
      </c>
      <c r="E39" s="14" t="s">
        <v>98</v>
      </c>
      <c r="F39" s="14" t="s">
        <v>99</v>
      </c>
      <c r="G39" s="14">
        <f>-9-4</f>
        <v>-13</v>
      </c>
      <c r="H39" s="15">
        <v>21919</v>
      </c>
      <c r="I39" s="15">
        <v>25628</v>
      </c>
      <c r="K39">
        <f t="shared" si="0"/>
        <v>835.5</v>
      </c>
    </row>
    <row r="40" spans="2:11" x14ac:dyDescent="0.25">
      <c r="B40" s="16">
        <v>43607</v>
      </c>
      <c r="C40" s="14" t="s">
        <v>93</v>
      </c>
      <c r="D40" s="14" t="s">
        <v>94</v>
      </c>
      <c r="E40" s="14" t="s">
        <v>93</v>
      </c>
      <c r="F40" s="14" t="s">
        <v>95</v>
      </c>
      <c r="G40" s="14">
        <f>6-6</f>
        <v>0</v>
      </c>
      <c r="H40" s="15">
        <v>8956</v>
      </c>
      <c r="I40" s="15">
        <v>26612</v>
      </c>
      <c r="K40">
        <f t="shared" si="0"/>
        <v>842.25</v>
      </c>
    </row>
    <row r="41" spans="2:11" x14ac:dyDescent="0.25">
      <c r="B41" s="16">
        <v>43608</v>
      </c>
      <c r="C41" s="14" t="s">
        <v>90</v>
      </c>
      <c r="D41" s="14" t="s">
        <v>91</v>
      </c>
      <c r="E41" s="14" t="s">
        <v>92</v>
      </c>
      <c r="F41" s="14" t="s">
        <v>86</v>
      </c>
      <c r="G41" s="14">
        <f>-7-0</f>
        <v>-7</v>
      </c>
      <c r="H41" s="15">
        <v>7581</v>
      </c>
      <c r="I41" s="15">
        <v>26837</v>
      </c>
      <c r="K41">
        <f t="shared" si="0"/>
        <v>835.25</v>
      </c>
    </row>
    <row r="42" spans="2:11" x14ac:dyDescent="0.25">
      <c r="B42" s="16">
        <v>43609</v>
      </c>
      <c r="C42" s="14" t="s">
        <v>86</v>
      </c>
      <c r="D42" s="14" t="s">
        <v>87</v>
      </c>
      <c r="E42" s="14" t="s">
        <v>88</v>
      </c>
      <c r="F42" s="14" t="s">
        <v>89</v>
      </c>
      <c r="G42" s="14">
        <f>8-2</f>
        <v>6</v>
      </c>
      <c r="H42" s="15">
        <v>7680</v>
      </c>
      <c r="I42" s="15">
        <v>26855</v>
      </c>
      <c r="K42">
        <f t="shared" si="0"/>
        <v>843.5</v>
      </c>
    </row>
    <row r="43" spans="2:11" x14ac:dyDescent="0.25">
      <c r="B43" s="16">
        <v>43613</v>
      </c>
      <c r="C43" s="14" t="s">
        <v>84</v>
      </c>
      <c r="D43" s="14" t="s">
        <v>54</v>
      </c>
      <c r="E43" s="14" t="s">
        <v>85</v>
      </c>
      <c r="F43" s="14" t="s">
        <v>58</v>
      </c>
      <c r="G43" s="14">
        <f>26-0</f>
        <v>26</v>
      </c>
      <c r="H43" s="15">
        <v>12463</v>
      </c>
      <c r="I43" s="15">
        <v>28232</v>
      </c>
      <c r="K43">
        <f t="shared" si="0"/>
        <v>869.5</v>
      </c>
    </row>
    <row r="44" spans="2:11" x14ac:dyDescent="0.25">
      <c r="B44" s="16">
        <v>43614</v>
      </c>
      <c r="C44" s="14" t="s">
        <v>62</v>
      </c>
      <c r="D44" s="14" t="s">
        <v>83</v>
      </c>
      <c r="E44" s="14" t="s">
        <v>59</v>
      </c>
      <c r="F44" s="14" t="s">
        <v>11</v>
      </c>
      <c r="G44" s="14">
        <f>16-0</f>
        <v>16</v>
      </c>
      <c r="H44" s="15">
        <v>22153</v>
      </c>
      <c r="I44" s="15">
        <v>27915</v>
      </c>
      <c r="K44">
        <f t="shared" si="0"/>
        <v>885.5</v>
      </c>
    </row>
    <row r="45" spans="2:11" x14ac:dyDescent="0.25">
      <c r="B45" s="16">
        <v>43615</v>
      </c>
      <c r="C45" s="14" t="s">
        <v>66</v>
      </c>
      <c r="D45" s="14" t="s">
        <v>80</v>
      </c>
      <c r="E45" s="14" t="s">
        <v>81</v>
      </c>
      <c r="F45" s="14" t="s">
        <v>82</v>
      </c>
      <c r="G45" s="14">
        <f>16-6</f>
        <v>10</v>
      </c>
      <c r="H45" s="15">
        <v>11433</v>
      </c>
      <c r="I45" s="15">
        <v>28210</v>
      </c>
      <c r="K45">
        <f t="shared" si="0"/>
        <v>902.25</v>
      </c>
    </row>
    <row r="46" spans="2:11" x14ac:dyDescent="0.25">
      <c r="B46" s="16">
        <v>43616</v>
      </c>
      <c r="C46" s="14" t="s">
        <v>52</v>
      </c>
      <c r="D46" s="14" t="s">
        <v>20</v>
      </c>
      <c r="E46" s="14" t="s">
        <v>79</v>
      </c>
      <c r="F46" s="14" t="s">
        <v>57</v>
      </c>
      <c r="G46" s="14">
        <f>-10-4</f>
        <v>-14</v>
      </c>
      <c r="H46" s="15">
        <v>14001</v>
      </c>
      <c r="I46" s="15">
        <v>29870</v>
      </c>
      <c r="K46">
        <f t="shared" si="0"/>
        <v>891.75</v>
      </c>
    </row>
    <row r="47" spans="2:11" x14ac:dyDescent="0.25">
      <c r="B47" s="16">
        <v>43619</v>
      </c>
      <c r="C47" s="14" t="s">
        <v>77</v>
      </c>
      <c r="D47" s="14" t="s">
        <v>16</v>
      </c>
      <c r="E47" s="14" t="s">
        <v>78</v>
      </c>
      <c r="F47" s="14" t="s">
        <v>75</v>
      </c>
      <c r="G47" s="14">
        <f>1-2</f>
        <v>-1</v>
      </c>
      <c r="H47" s="15">
        <v>9306</v>
      </c>
      <c r="I47" s="15">
        <v>30600</v>
      </c>
      <c r="K47">
        <f t="shared" si="0"/>
        <v>893</v>
      </c>
    </row>
    <row r="48" spans="2:11" x14ac:dyDescent="0.25">
      <c r="B48" s="16">
        <v>43620</v>
      </c>
      <c r="C48" s="14" t="s">
        <v>73</v>
      </c>
      <c r="D48" s="14" t="s">
        <v>74</v>
      </c>
      <c r="E48" s="14" t="s">
        <v>75</v>
      </c>
      <c r="F48" s="14" t="s">
        <v>76</v>
      </c>
      <c r="G48" s="14">
        <f>3-0</f>
        <v>3</v>
      </c>
      <c r="H48" s="15">
        <v>13705</v>
      </c>
      <c r="I48" s="15">
        <v>29453</v>
      </c>
      <c r="K48">
        <f t="shared" si="0"/>
        <v>896</v>
      </c>
    </row>
    <row r="49" spans="2:11" x14ac:dyDescent="0.25">
      <c r="B49" s="16">
        <v>43621</v>
      </c>
      <c r="C49" s="14" t="s">
        <v>71</v>
      </c>
      <c r="D49" s="14" t="s">
        <v>8</v>
      </c>
      <c r="E49" s="14" t="s">
        <v>65</v>
      </c>
      <c r="F49" s="14" t="s">
        <v>72</v>
      </c>
      <c r="G49" s="14">
        <f>-12-2</f>
        <v>-14</v>
      </c>
      <c r="H49" s="15">
        <v>10144</v>
      </c>
      <c r="I49" s="15">
        <v>28316</v>
      </c>
      <c r="K49">
        <f t="shared" si="0"/>
        <v>883.75</v>
      </c>
    </row>
    <row r="50" spans="2:11" x14ac:dyDescent="0.25">
      <c r="B50" s="16">
        <v>43622</v>
      </c>
      <c r="C50" s="14" t="s">
        <v>69</v>
      </c>
      <c r="D50" s="14" t="s">
        <v>70</v>
      </c>
      <c r="E50" s="14" t="s">
        <v>54</v>
      </c>
      <c r="F50" s="14" t="s">
        <v>65</v>
      </c>
      <c r="G50" s="14">
        <f>-1-4</f>
        <v>-5</v>
      </c>
      <c r="H50" s="15">
        <v>10104</v>
      </c>
      <c r="I50" s="15">
        <v>27856</v>
      </c>
      <c r="K50">
        <f t="shared" si="0"/>
        <v>882.25</v>
      </c>
    </row>
    <row r="51" spans="2:11" x14ac:dyDescent="0.25">
      <c r="B51" s="16">
        <v>43623</v>
      </c>
      <c r="C51" s="14" t="s">
        <v>65</v>
      </c>
      <c r="D51" s="14" t="s">
        <v>66</v>
      </c>
      <c r="E51" s="14" t="s">
        <v>67</v>
      </c>
      <c r="F51" s="14" t="s">
        <v>68</v>
      </c>
      <c r="G51" s="14">
        <f>-12-2</f>
        <v>-14</v>
      </c>
      <c r="H51" s="15">
        <v>10414</v>
      </c>
      <c r="I51" s="15">
        <v>26799</v>
      </c>
      <c r="K51">
        <f t="shared" si="0"/>
        <v>870</v>
      </c>
    </row>
    <row r="52" spans="2:11" x14ac:dyDescent="0.25">
      <c r="B52" s="16">
        <v>43626</v>
      </c>
      <c r="C52" s="14" t="s">
        <v>56</v>
      </c>
      <c r="D52" s="14" t="s">
        <v>62</v>
      </c>
      <c r="E52" s="14" t="s">
        <v>63</v>
      </c>
      <c r="F52" s="14" t="s">
        <v>64</v>
      </c>
      <c r="G52" s="14">
        <f>2-2</f>
        <v>0</v>
      </c>
      <c r="H52" s="15">
        <v>7581</v>
      </c>
      <c r="I52" s="15">
        <v>27102</v>
      </c>
      <c r="K52">
        <f t="shared" si="0"/>
        <v>872.25</v>
      </c>
    </row>
    <row r="53" spans="2:11" x14ac:dyDescent="0.25">
      <c r="B53" s="16">
        <v>43627</v>
      </c>
      <c r="C53" s="14" t="s">
        <v>58</v>
      </c>
      <c r="D53" s="14" t="s">
        <v>59</v>
      </c>
      <c r="E53" s="14" t="s">
        <v>60</v>
      </c>
      <c r="F53" s="14" t="s">
        <v>61</v>
      </c>
      <c r="G53" s="14">
        <f>1-0</f>
        <v>1</v>
      </c>
      <c r="H53" s="15">
        <v>9202</v>
      </c>
      <c r="I53" s="15">
        <v>26832</v>
      </c>
      <c r="K53">
        <f t="shared" si="0"/>
        <v>873.25</v>
      </c>
    </row>
    <row r="54" spans="2:11" x14ac:dyDescent="0.25">
      <c r="B54" s="16">
        <v>43628</v>
      </c>
      <c r="C54" s="14" t="s">
        <v>54</v>
      </c>
      <c r="D54" s="14" t="s">
        <v>55</v>
      </c>
      <c r="E54" s="14" t="s">
        <v>56</v>
      </c>
      <c r="F54" s="14" t="s">
        <v>57</v>
      </c>
      <c r="G54" s="14">
        <f>18-4</f>
        <v>14</v>
      </c>
      <c r="H54" s="15">
        <v>9204</v>
      </c>
      <c r="I54" s="15">
        <v>27660</v>
      </c>
      <c r="K54">
        <f t="shared" si="0"/>
        <v>891.75</v>
      </c>
    </row>
    <row r="55" spans="2:11" x14ac:dyDescent="0.25">
      <c r="B55" s="16">
        <v>43629</v>
      </c>
      <c r="C55" s="14" t="s">
        <v>51</v>
      </c>
      <c r="D55" s="14" t="s">
        <v>52</v>
      </c>
      <c r="E55" s="14" t="s">
        <v>51</v>
      </c>
      <c r="F55" s="14" t="s">
        <v>53</v>
      </c>
      <c r="G55" s="14">
        <f>10-0</f>
        <v>10</v>
      </c>
      <c r="H55" s="15">
        <v>15857</v>
      </c>
      <c r="I55" s="15">
        <v>28708</v>
      </c>
      <c r="K55">
        <f t="shared" si="0"/>
        <v>901.75</v>
      </c>
    </row>
    <row r="56" spans="2:11" x14ac:dyDescent="0.25">
      <c r="B56" s="16">
        <v>43630</v>
      </c>
      <c r="C56" s="14" t="s">
        <v>49</v>
      </c>
      <c r="D56" s="14" t="s">
        <v>28</v>
      </c>
      <c r="E56" s="14" t="s">
        <v>50</v>
      </c>
      <c r="F56" s="14" t="s">
        <v>38</v>
      </c>
      <c r="G56" s="14">
        <f>8-2</f>
        <v>6</v>
      </c>
      <c r="H56" s="15">
        <v>23947</v>
      </c>
      <c r="I56" s="15">
        <v>31821</v>
      </c>
      <c r="K56">
        <f t="shared" si="0"/>
        <v>910</v>
      </c>
    </row>
    <row r="57" spans="2:11" x14ac:dyDescent="0.25">
      <c r="B57" s="16">
        <v>43633</v>
      </c>
      <c r="C57" s="14" t="s">
        <v>46</v>
      </c>
      <c r="D57" s="14" t="s">
        <v>47</v>
      </c>
      <c r="E57" s="14" t="s">
        <v>29</v>
      </c>
      <c r="F57" s="14" t="s">
        <v>48</v>
      </c>
      <c r="G57" s="14">
        <f>16-2</f>
        <v>14</v>
      </c>
      <c r="H57" s="15">
        <v>13258</v>
      </c>
      <c r="I57" s="15">
        <v>31863</v>
      </c>
      <c r="K57">
        <f t="shared" si="0"/>
        <v>926.25</v>
      </c>
    </row>
    <row r="58" spans="2:11" x14ac:dyDescent="0.25">
      <c r="B58" s="16">
        <v>43634</v>
      </c>
      <c r="C58" s="14" t="s">
        <v>43</v>
      </c>
      <c r="D58" s="14" t="s">
        <v>44</v>
      </c>
      <c r="E58" s="14" t="s">
        <v>45</v>
      </c>
      <c r="F58" s="14" t="s">
        <v>34</v>
      </c>
      <c r="G58" s="14">
        <f>1-0</f>
        <v>1</v>
      </c>
      <c r="H58" s="15">
        <v>11186</v>
      </c>
      <c r="I58" s="15">
        <v>33386</v>
      </c>
      <c r="K58">
        <f t="shared" si="0"/>
        <v>927.25</v>
      </c>
    </row>
    <row r="59" spans="2:11" x14ac:dyDescent="0.25">
      <c r="B59" s="16">
        <v>43635</v>
      </c>
      <c r="C59" s="14" t="s">
        <v>40</v>
      </c>
      <c r="D59" s="14" t="s">
        <v>26</v>
      </c>
      <c r="E59" s="14" t="s">
        <v>41</v>
      </c>
      <c r="F59" s="14" t="s">
        <v>42</v>
      </c>
      <c r="G59" s="14">
        <f>-11-2</f>
        <v>-13</v>
      </c>
      <c r="H59" s="15">
        <v>17119</v>
      </c>
      <c r="I59" s="15">
        <v>32268</v>
      </c>
      <c r="K59">
        <f t="shared" si="0"/>
        <v>916</v>
      </c>
    </row>
    <row r="60" spans="2:11" x14ac:dyDescent="0.25">
      <c r="B60" s="16">
        <v>43636</v>
      </c>
      <c r="C60" s="14" t="s">
        <v>36</v>
      </c>
      <c r="D60" s="14" t="s">
        <v>37</v>
      </c>
      <c r="E60" s="14" t="s">
        <v>38</v>
      </c>
      <c r="F60" s="14" t="s">
        <v>39</v>
      </c>
      <c r="G60" s="14">
        <f>12-0</f>
        <v>12</v>
      </c>
      <c r="H60" s="15">
        <v>17267</v>
      </c>
      <c r="I60" s="15">
        <v>34242</v>
      </c>
      <c r="K60">
        <f t="shared" si="0"/>
        <v>928</v>
      </c>
    </row>
    <row r="61" spans="2:11" x14ac:dyDescent="0.25">
      <c r="B61" s="16">
        <v>43637</v>
      </c>
      <c r="C61" s="14" t="s">
        <v>34</v>
      </c>
      <c r="D61" s="14" t="s">
        <v>35</v>
      </c>
      <c r="E61" s="14" t="s">
        <v>30</v>
      </c>
      <c r="F61" s="14" t="s">
        <v>30</v>
      </c>
      <c r="G61" s="14">
        <f>-13-2</f>
        <v>-15</v>
      </c>
      <c r="H61" s="15">
        <v>11824</v>
      </c>
      <c r="I61" s="15">
        <v>34140</v>
      </c>
      <c r="K61">
        <f t="shared" si="0"/>
        <v>914.75</v>
      </c>
    </row>
    <row r="62" spans="2:11" x14ac:dyDescent="0.25">
      <c r="B62" s="16">
        <v>43640</v>
      </c>
      <c r="C62" s="14" t="s">
        <v>30</v>
      </c>
      <c r="D62" s="14" t="s">
        <v>31</v>
      </c>
      <c r="E62" s="14" t="s">
        <v>32</v>
      </c>
      <c r="F62" s="14" t="s">
        <v>33</v>
      </c>
      <c r="G62" s="14">
        <f>5-6</f>
        <v>-1</v>
      </c>
      <c r="H62" s="15">
        <v>14989</v>
      </c>
      <c r="I62" s="15">
        <v>33598</v>
      </c>
      <c r="K62">
        <f t="shared" si="0"/>
        <v>920.5</v>
      </c>
    </row>
    <row r="63" spans="2:11" x14ac:dyDescent="0.25">
      <c r="B63" s="16">
        <v>43641</v>
      </c>
      <c r="C63" s="14" t="s">
        <v>26</v>
      </c>
      <c r="D63" s="14" t="s">
        <v>27</v>
      </c>
      <c r="E63" s="14" t="s">
        <v>28</v>
      </c>
      <c r="F63" s="14" t="s">
        <v>29</v>
      </c>
      <c r="G63" s="14">
        <f>-6-0</f>
        <v>-6</v>
      </c>
      <c r="H63" s="15">
        <v>20494</v>
      </c>
      <c r="I63" s="15">
        <v>35399</v>
      </c>
      <c r="K63">
        <f t="shared" si="0"/>
        <v>914.5</v>
      </c>
    </row>
    <row r="64" spans="2:11" x14ac:dyDescent="0.25">
      <c r="B64" s="16">
        <v>43642</v>
      </c>
      <c r="C64" s="14" t="s">
        <v>23</v>
      </c>
      <c r="D64" s="14" t="s">
        <v>23</v>
      </c>
      <c r="E64" s="14" t="s">
        <v>24</v>
      </c>
      <c r="F64" s="14" t="s">
        <v>25</v>
      </c>
      <c r="G64" s="14">
        <f>-8-4</f>
        <v>-12</v>
      </c>
      <c r="H64" s="15">
        <v>22628</v>
      </c>
      <c r="I64" s="15">
        <v>36842</v>
      </c>
      <c r="K64">
        <f t="shared" si="0"/>
        <v>906</v>
      </c>
    </row>
    <row r="65" spans="2:11" x14ac:dyDescent="0.25">
      <c r="B65" s="16">
        <v>43643</v>
      </c>
      <c r="C65" s="14" t="s">
        <v>20</v>
      </c>
      <c r="D65" s="14" t="s">
        <v>21</v>
      </c>
      <c r="E65" s="14" t="s">
        <v>22</v>
      </c>
      <c r="F65" s="14" t="s">
        <v>16</v>
      </c>
      <c r="G65" s="14">
        <f>-6-0</f>
        <v>-6</v>
      </c>
      <c r="H65" s="15">
        <v>18722</v>
      </c>
      <c r="I65" s="15">
        <v>39738</v>
      </c>
      <c r="K65">
        <f t="shared" si="0"/>
        <v>900</v>
      </c>
    </row>
    <row r="66" spans="2:11" x14ac:dyDescent="0.25">
      <c r="B66" s="16">
        <v>43644</v>
      </c>
      <c r="C66" s="14" t="s">
        <v>16</v>
      </c>
      <c r="D66" s="14" t="s">
        <v>17</v>
      </c>
      <c r="E66" s="14" t="s">
        <v>18</v>
      </c>
      <c r="F66" s="14" t="s">
        <v>19</v>
      </c>
      <c r="G66" s="14">
        <f>11-0</f>
        <v>11</v>
      </c>
      <c r="H66" s="15">
        <v>26692</v>
      </c>
      <c r="I66" s="15">
        <v>42212</v>
      </c>
      <c r="K66">
        <f t="shared" si="0"/>
        <v>911</v>
      </c>
    </row>
    <row r="67" spans="2:11" x14ac:dyDescent="0.25">
      <c r="B67" s="16">
        <v>43647</v>
      </c>
      <c r="C67" s="14" t="s">
        <v>13</v>
      </c>
      <c r="D67" s="14" t="s">
        <v>14</v>
      </c>
      <c r="E67" s="14" t="s">
        <v>15</v>
      </c>
      <c r="F67" s="14" t="s">
        <v>8</v>
      </c>
      <c r="G67" s="14">
        <f>-14-6</f>
        <v>-20</v>
      </c>
      <c r="H67" s="15">
        <v>16934</v>
      </c>
      <c r="I67" s="15">
        <v>41838</v>
      </c>
      <c r="K67">
        <f t="shared" si="0"/>
        <v>896.25</v>
      </c>
    </row>
    <row r="68" spans="2:11" x14ac:dyDescent="0.25">
      <c r="B68" s="16">
        <v>43648</v>
      </c>
      <c r="C68" s="14" t="s">
        <v>9</v>
      </c>
      <c r="D68" s="14" t="s">
        <v>10</v>
      </c>
      <c r="E68" s="14" t="s">
        <v>11</v>
      </c>
      <c r="F68" s="14" t="s">
        <v>12</v>
      </c>
      <c r="G68" s="14">
        <f>-10-2</f>
        <v>-12</v>
      </c>
      <c r="H68" s="15">
        <v>17852</v>
      </c>
      <c r="I68" s="15">
        <v>43220</v>
      </c>
      <c r="K68">
        <f t="shared" si="0"/>
        <v>886</v>
      </c>
    </row>
    <row r="69" spans="2:11" x14ac:dyDescent="0.25">
      <c r="B69" s="16">
        <v>43649</v>
      </c>
      <c r="C69" s="14" t="s">
        <v>5</v>
      </c>
      <c r="D69" s="14" t="s">
        <v>6</v>
      </c>
      <c r="E69" s="14" t="s">
        <v>7</v>
      </c>
      <c r="F69" s="14" t="s">
        <v>8</v>
      </c>
      <c r="G69" s="14">
        <f>10-2</f>
        <v>8</v>
      </c>
      <c r="H69" s="15">
        <v>7239</v>
      </c>
      <c r="I69" s="14">
        <v>0</v>
      </c>
      <c r="K69">
        <f t="shared" ref="K69" si="1">LEFT(F69,3)+RIGHT(F69,2)/8</f>
        <v>896.25</v>
      </c>
    </row>
  </sheetData>
  <sortState xmlns:xlrd2="http://schemas.microsoft.com/office/spreadsheetml/2017/richdata2" ref="B4:I69">
    <sortCondition ref="B4:B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241-0A3D-4828-8DC3-858824CBA456}">
  <sheetPr codeName="Sheet3"/>
  <dimension ref="D2:M70"/>
  <sheetViews>
    <sheetView workbookViewId="0">
      <selection activeCell="M5" sqref="M5:M70"/>
    </sheetView>
  </sheetViews>
  <sheetFormatPr defaultRowHeight="15" x14ac:dyDescent="0.25"/>
  <cols>
    <col min="4" max="4" width="13.5703125" customWidth="1"/>
  </cols>
  <sheetData>
    <row r="2" spans="4:13" x14ac:dyDescent="0.25">
      <c r="D2" t="s">
        <v>4</v>
      </c>
    </row>
    <row r="3" spans="4:13" x14ac:dyDescent="0.25">
      <c r="D3" t="s">
        <v>360</v>
      </c>
    </row>
    <row r="4" spans="4:13" x14ac:dyDescent="0.25">
      <c r="E4" t="s">
        <v>185</v>
      </c>
      <c r="F4" t="s">
        <v>186</v>
      </c>
      <c r="G4" t="s">
        <v>187</v>
      </c>
      <c r="H4" t="s">
        <v>188</v>
      </c>
    </row>
    <row r="5" spans="4:13" x14ac:dyDescent="0.25">
      <c r="D5" s="13">
        <v>43556</v>
      </c>
      <c r="E5" s="14" t="s">
        <v>339</v>
      </c>
      <c r="F5" s="14" t="s">
        <v>346</v>
      </c>
      <c r="G5" s="14" t="s">
        <v>311</v>
      </c>
      <c r="H5" s="14" t="s">
        <v>298</v>
      </c>
      <c r="I5" s="14">
        <f>4-2</f>
        <v>2</v>
      </c>
      <c r="J5" s="15">
        <v>48373</v>
      </c>
      <c r="K5" s="15">
        <v>229753</v>
      </c>
      <c r="M5">
        <f>LEFT(H5,3)+RIGHT(H5,2)/8</f>
        <v>379.25</v>
      </c>
    </row>
    <row r="6" spans="4:13" x14ac:dyDescent="0.25">
      <c r="D6" s="13">
        <v>43557</v>
      </c>
      <c r="E6" s="14" t="s">
        <v>358</v>
      </c>
      <c r="F6" s="14" t="s">
        <v>359</v>
      </c>
      <c r="G6" s="14" t="s">
        <v>342</v>
      </c>
      <c r="H6" s="14" t="s">
        <v>298</v>
      </c>
      <c r="I6" s="14" t="s">
        <v>322</v>
      </c>
      <c r="J6" s="15">
        <v>59894</v>
      </c>
      <c r="K6" s="15">
        <v>225085</v>
      </c>
      <c r="M6">
        <f t="shared" ref="M6:M69" si="0">LEFT(H6,3)+RIGHT(H6,2)/8</f>
        <v>379.25</v>
      </c>
    </row>
    <row r="7" spans="4:13" x14ac:dyDescent="0.25">
      <c r="D7" s="13">
        <v>43558</v>
      </c>
      <c r="E7" s="14" t="s">
        <v>298</v>
      </c>
      <c r="F7" s="14" t="s">
        <v>355</v>
      </c>
      <c r="G7" s="14" t="s">
        <v>356</v>
      </c>
      <c r="H7" s="14" t="s">
        <v>357</v>
      </c>
      <c r="I7" s="14">
        <f>1-2</f>
        <v>-1</v>
      </c>
      <c r="J7" s="15">
        <v>29263</v>
      </c>
      <c r="K7" s="15">
        <v>219089</v>
      </c>
      <c r="M7">
        <f t="shared" si="0"/>
        <v>380.5</v>
      </c>
    </row>
    <row r="8" spans="4:13" x14ac:dyDescent="0.25">
      <c r="D8" s="13">
        <v>43559</v>
      </c>
      <c r="E8" s="14" t="s">
        <v>351</v>
      </c>
      <c r="F8" s="14" t="s">
        <v>354</v>
      </c>
      <c r="G8" s="14" t="s">
        <v>351</v>
      </c>
      <c r="H8" s="14" t="s">
        <v>355</v>
      </c>
      <c r="I8" s="14">
        <f>2-0</f>
        <v>2</v>
      </c>
      <c r="J8" s="15">
        <v>21081</v>
      </c>
      <c r="K8" s="15">
        <v>216180</v>
      </c>
      <c r="M8">
        <f t="shared" si="0"/>
        <v>382.5</v>
      </c>
    </row>
    <row r="9" spans="4:13" x14ac:dyDescent="0.25">
      <c r="D9" s="13">
        <v>43560</v>
      </c>
      <c r="E9" s="14" t="s">
        <v>352</v>
      </c>
      <c r="F9" s="14" t="s">
        <v>353</v>
      </c>
      <c r="G9" s="14" t="s">
        <v>347</v>
      </c>
      <c r="H9" s="14" t="s">
        <v>348</v>
      </c>
      <c r="I9" s="14">
        <f>-3-0</f>
        <v>-3</v>
      </c>
      <c r="J9" s="15">
        <v>30460</v>
      </c>
      <c r="K9" s="15">
        <v>212357</v>
      </c>
      <c r="M9">
        <f t="shared" si="0"/>
        <v>379.5</v>
      </c>
    </row>
    <row r="10" spans="4:13" x14ac:dyDescent="0.25">
      <c r="D10" s="13">
        <v>43563</v>
      </c>
      <c r="E10" s="14" t="s">
        <v>348</v>
      </c>
      <c r="F10" s="14" t="s">
        <v>351</v>
      </c>
      <c r="G10" s="14" t="s">
        <v>342</v>
      </c>
      <c r="H10" s="14" t="s">
        <v>299</v>
      </c>
      <c r="I10" s="14">
        <f>-2-2</f>
        <v>-4</v>
      </c>
      <c r="J10" s="15">
        <v>52325</v>
      </c>
      <c r="K10" s="15">
        <v>206562</v>
      </c>
      <c r="M10">
        <f t="shared" si="0"/>
        <v>377.25</v>
      </c>
    </row>
    <row r="11" spans="4:13" x14ac:dyDescent="0.25">
      <c r="D11" s="13">
        <v>43564</v>
      </c>
      <c r="E11" s="14" t="s">
        <v>299</v>
      </c>
      <c r="F11" s="14" t="s">
        <v>298</v>
      </c>
      <c r="G11" s="14" t="s">
        <v>350</v>
      </c>
      <c r="H11" s="14" t="s">
        <v>299</v>
      </c>
      <c r="I11" s="14" t="s">
        <v>322</v>
      </c>
      <c r="J11" s="15">
        <v>61050</v>
      </c>
      <c r="K11" s="15">
        <v>199757</v>
      </c>
      <c r="M11">
        <f t="shared" si="0"/>
        <v>377.25</v>
      </c>
    </row>
    <row r="12" spans="4:13" x14ac:dyDescent="0.25">
      <c r="D12" s="13">
        <v>43565</v>
      </c>
      <c r="E12" s="14" t="s">
        <v>290</v>
      </c>
      <c r="F12" s="14" t="s">
        <v>349</v>
      </c>
      <c r="G12" s="14" t="s">
        <v>290</v>
      </c>
      <c r="H12" s="14" t="s">
        <v>343</v>
      </c>
      <c r="I12" s="14">
        <f>1-6</f>
        <v>-5</v>
      </c>
      <c r="J12" s="15">
        <v>46750</v>
      </c>
      <c r="K12" s="15">
        <v>197335</v>
      </c>
      <c r="M12">
        <f t="shared" si="0"/>
        <v>379</v>
      </c>
    </row>
    <row r="13" spans="4:13" x14ac:dyDescent="0.25">
      <c r="D13" s="13">
        <v>43566</v>
      </c>
      <c r="E13" s="14" t="s">
        <v>320</v>
      </c>
      <c r="F13" s="14" t="s">
        <v>349</v>
      </c>
      <c r="G13" s="14" t="s">
        <v>339</v>
      </c>
      <c r="H13" s="14" t="s">
        <v>295</v>
      </c>
      <c r="I13" s="14">
        <f>-2-2</f>
        <v>-4</v>
      </c>
      <c r="J13" s="15">
        <v>38303</v>
      </c>
      <c r="K13" s="15">
        <v>197800</v>
      </c>
      <c r="M13">
        <f t="shared" si="0"/>
        <v>376.75</v>
      </c>
    </row>
    <row r="14" spans="4:13" x14ac:dyDescent="0.25">
      <c r="D14" s="13">
        <v>43567</v>
      </c>
      <c r="E14" s="14" t="s">
        <v>342</v>
      </c>
      <c r="F14" s="14" t="s">
        <v>296</v>
      </c>
      <c r="G14" s="14" t="s">
        <v>339</v>
      </c>
      <c r="H14" s="14" t="s">
        <v>292</v>
      </c>
      <c r="I14" s="14">
        <f>0-6</f>
        <v>-6</v>
      </c>
      <c r="J14" s="15">
        <v>24824</v>
      </c>
      <c r="K14" s="15">
        <v>200634</v>
      </c>
      <c r="M14">
        <f t="shared" si="0"/>
        <v>377.5</v>
      </c>
    </row>
    <row r="15" spans="4:13" x14ac:dyDescent="0.25">
      <c r="D15" s="13">
        <v>43570</v>
      </c>
      <c r="E15" s="14" t="s">
        <v>296</v>
      </c>
      <c r="F15" s="14" t="s">
        <v>346</v>
      </c>
      <c r="G15" s="14" t="s">
        <v>347</v>
      </c>
      <c r="H15" s="14" t="s">
        <v>348</v>
      </c>
      <c r="I15" s="14">
        <f>2-0</f>
        <v>2</v>
      </c>
      <c r="J15" s="15">
        <v>28322</v>
      </c>
      <c r="K15" s="15">
        <v>200963</v>
      </c>
      <c r="M15">
        <f t="shared" si="0"/>
        <v>379.5</v>
      </c>
    </row>
    <row r="16" spans="4:13" x14ac:dyDescent="0.25">
      <c r="D16" s="13">
        <v>43571</v>
      </c>
      <c r="E16" s="14" t="s">
        <v>343</v>
      </c>
      <c r="F16" s="14" t="s">
        <v>298</v>
      </c>
      <c r="G16" s="14" t="s">
        <v>344</v>
      </c>
      <c r="H16" s="14" t="s">
        <v>345</v>
      </c>
      <c r="I16" s="14">
        <f>-3-4</f>
        <v>-7</v>
      </c>
      <c r="J16" s="15">
        <v>27811</v>
      </c>
      <c r="K16" s="15">
        <v>204131</v>
      </c>
      <c r="M16">
        <f t="shared" si="0"/>
        <v>376</v>
      </c>
    </row>
    <row r="17" spans="4:13" x14ac:dyDescent="0.25">
      <c r="D17" s="13">
        <v>43572</v>
      </c>
      <c r="E17" s="14" t="s">
        <v>339</v>
      </c>
      <c r="F17" s="14" t="s">
        <v>342</v>
      </c>
      <c r="G17" s="14" t="s">
        <v>341</v>
      </c>
      <c r="H17" s="14" t="s">
        <v>311</v>
      </c>
      <c r="I17" s="14">
        <f>-1-0</f>
        <v>-1</v>
      </c>
      <c r="J17" s="15">
        <v>29140</v>
      </c>
      <c r="K17" s="15">
        <v>204314</v>
      </c>
      <c r="M17">
        <f t="shared" si="0"/>
        <v>375</v>
      </c>
    </row>
    <row r="18" spans="4:13" x14ac:dyDescent="0.25">
      <c r="D18" s="13">
        <v>43573</v>
      </c>
      <c r="E18" s="14" t="s">
        <v>340</v>
      </c>
      <c r="F18" s="14" t="s">
        <v>315</v>
      </c>
      <c r="G18" s="14" t="s">
        <v>341</v>
      </c>
      <c r="H18" s="14" t="s">
        <v>311</v>
      </c>
      <c r="I18" s="14" t="s">
        <v>322</v>
      </c>
      <c r="J18" s="15">
        <v>33300</v>
      </c>
      <c r="K18" s="15">
        <v>207841</v>
      </c>
      <c r="M18">
        <f t="shared" si="0"/>
        <v>375</v>
      </c>
    </row>
    <row r="19" spans="4:13" x14ac:dyDescent="0.25">
      <c r="D19" s="13">
        <v>43577</v>
      </c>
      <c r="E19" s="14" t="s">
        <v>311</v>
      </c>
      <c r="F19" s="14" t="s">
        <v>339</v>
      </c>
      <c r="G19" s="14" t="s">
        <v>308</v>
      </c>
      <c r="H19" s="14" t="s">
        <v>328</v>
      </c>
      <c r="I19" s="14">
        <f>-4-0</f>
        <v>-4</v>
      </c>
      <c r="J19" s="15">
        <v>26627</v>
      </c>
      <c r="K19" s="15">
        <v>211462</v>
      </c>
      <c r="M19">
        <f t="shared" si="0"/>
        <v>371</v>
      </c>
    </row>
    <row r="20" spans="4:13" x14ac:dyDescent="0.25">
      <c r="D20" s="13">
        <v>43578</v>
      </c>
      <c r="E20" s="14" t="s">
        <v>328</v>
      </c>
      <c r="F20" s="14" t="s">
        <v>328</v>
      </c>
      <c r="G20" s="14" t="s">
        <v>317</v>
      </c>
      <c r="H20" s="14" t="s">
        <v>338</v>
      </c>
      <c r="I20" s="14">
        <f>-2-6</f>
        <v>-8</v>
      </c>
      <c r="J20" s="15">
        <v>60493</v>
      </c>
      <c r="K20" s="15">
        <v>219673</v>
      </c>
      <c r="M20">
        <f t="shared" si="0"/>
        <v>368.25</v>
      </c>
    </row>
    <row r="21" spans="4:13" x14ac:dyDescent="0.25">
      <c r="D21" s="13">
        <v>43579</v>
      </c>
      <c r="E21" s="14" t="s">
        <v>334</v>
      </c>
      <c r="F21" s="14" t="s">
        <v>335</v>
      </c>
      <c r="G21" s="14" t="s">
        <v>336</v>
      </c>
      <c r="H21" s="14" t="s">
        <v>337</v>
      </c>
      <c r="I21" s="14">
        <f>-4-0</f>
        <v>-4</v>
      </c>
      <c r="J21" s="15">
        <v>54033</v>
      </c>
      <c r="K21" s="15">
        <v>223214</v>
      </c>
      <c r="M21">
        <f t="shared" si="0"/>
        <v>364.25</v>
      </c>
    </row>
    <row r="22" spans="4:13" x14ac:dyDescent="0.25">
      <c r="D22" s="13">
        <v>43580</v>
      </c>
      <c r="E22" s="14" t="s">
        <v>318</v>
      </c>
      <c r="F22" s="14" t="s">
        <v>331</v>
      </c>
      <c r="G22" s="14" t="s">
        <v>332</v>
      </c>
      <c r="H22" s="14" t="s">
        <v>333</v>
      </c>
      <c r="I22" s="14">
        <f>1-2</f>
        <v>-1</v>
      </c>
      <c r="J22" s="15">
        <v>67840</v>
      </c>
      <c r="K22" s="15">
        <v>229494</v>
      </c>
      <c r="M22">
        <f t="shared" si="0"/>
        <v>365.5</v>
      </c>
    </row>
    <row r="23" spans="4:13" x14ac:dyDescent="0.25">
      <c r="D23" s="13">
        <v>43581</v>
      </c>
      <c r="E23" s="14" t="s">
        <v>329</v>
      </c>
      <c r="F23" s="14" t="s">
        <v>325</v>
      </c>
      <c r="G23" s="14" t="s">
        <v>330</v>
      </c>
      <c r="H23" s="14" t="s">
        <v>297</v>
      </c>
      <c r="I23" s="14">
        <f>4-0</f>
        <v>4</v>
      </c>
      <c r="J23" s="15">
        <v>30589</v>
      </c>
      <c r="K23" s="15">
        <v>230502</v>
      </c>
      <c r="M23">
        <f t="shared" si="0"/>
        <v>369.5</v>
      </c>
    </row>
    <row r="24" spans="4:13" x14ac:dyDescent="0.25">
      <c r="D24" s="13">
        <v>43584</v>
      </c>
      <c r="E24" s="14" t="s">
        <v>328</v>
      </c>
      <c r="F24" s="14" t="s">
        <v>316</v>
      </c>
      <c r="G24" s="14" t="s">
        <v>297</v>
      </c>
      <c r="H24" s="14" t="s">
        <v>324</v>
      </c>
      <c r="I24" s="14">
        <f>0-4</f>
        <v>-4</v>
      </c>
      <c r="J24" s="15">
        <v>53521</v>
      </c>
      <c r="K24" s="15">
        <v>234173</v>
      </c>
      <c r="M24">
        <f t="shared" si="0"/>
        <v>370</v>
      </c>
    </row>
    <row r="25" spans="4:13" x14ac:dyDescent="0.25">
      <c r="D25" s="13">
        <v>43585</v>
      </c>
      <c r="E25" s="14" t="s">
        <v>324</v>
      </c>
      <c r="F25" s="14" t="s">
        <v>325</v>
      </c>
      <c r="G25" s="14" t="s">
        <v>326</v>
      </c>
      <c r="H25" s="14" t="s">
        <v>327</v>
      </c>
      <c r="I25" s="14">
        <f>0-4</f>
        <v>-4</v>
      </c>
      <c r="J25" s="15">
        <v>48671</v>
      </c>
      <c r="K25" s="15">
        <v>236562</v>
      </c>
      <c r="M25">
        <f t="shared" si="0"/>
        <v>370.5</v>
      </c>
    </row>
    <row r="26" spans="4:13" x14ac:dyDescent="0.25">
      <c r="D26" s="13">
        <v>43586</v>
      </c>
      <c r="E26" s="14" t="s">
        <v>308</v>
      </c>
      <c r="F26" s="14" t="s">
        <v>295</v>
      </c>
      <c r="G26" s="14" t="s">
        <v>308</v>
      </c>
      <c r="H26" s="14" t="s">
        <v>323</v>
      </c>
      <c r="I26" s="14">
        <f>5-6</f>
        <v>-1</v>
      </c>
      <c r="J26" s="15">
        <v>61106</v>
      </c>
      <c r="K26" s="15">
        <v>231326</v>
      </c>
      <c r="M26">
        <f t="shared" si="0"/>
        <v>376.25</v>
      </c>
    </row>
    <row r="27" spans="4:13" x14ac:dyDescent="0.25">
      <c r="D27" s="13">
        <v>43587</v>
      </c>
      <c r="E27" s="14" t="s">
        <v>295</v>
      </c>
      <c r="F27" s="14" t="s">
        <v>296</v>
      </c>
      <c r="G27" s="14" t="s">
        <v>316</v>
      </c>
      <c r="H27" s="14" t="s">
        <v>290</v>
      </c>
      <c r="I27" s="14">
        <f>1-4</f>
        <v>-3</v>
      </c>
      <c r="J27" s="15">
        <v>65744</v>
      </c>
      <c r="K27" s="15">
        <v>229426</v>
      </c>
      <c r="M27">
        <f t="shared" si="0"/>
        <v>377.75</v>
      </c>
    </row>
    <row r="28" spans="4:13" x14ac:dyDescent="0.25">
      <c r="D28" s="13">
        <v>43588</v>
      </c>
      <c r="E28" s="14" t="s">
        <v>299</v>
      </c>
      <c r="F28" s="14" t="s">
        <v>320</v>
      </c>
      <c r="G28" s="14" t="s">
        <v>321</v>
      </c>
      <c r="H28" s="14" t="s">
        <v>290</v>
      </c>
      <c r="I28" s="14" t="s">
        <v>322</v>
      </c>
      <c r="J28" s="15">
        <v>55098</v>
      </c>
      <c r="K28" s="15">
        <v>228300</v>
      </c>
      <c r="M28">
        <f t="shared" si="0"/>
        <v>377.75</v>
      </c>
    </row>
    <row r="29" spans="4:13" x14ac:dyDescent="0.25">
      <c r="D29" s="13">
        <v>43591</v>
      </c>
      <c r="E29" s="14" t="s">
        <v>317</v>
      </c>
      <c r="F29" s="14" t="s">
        <v>313</v>
      </c>
      <c r="G29" s="14" t="s">
        <v>318</v>
      </c>
      <c r="H29" s="14" t="s">
        <v>319</v>
      </c>
      <c r="I29" s="14">
        <f>-6-0</f>
        <v>-6</v>
      </c>
      <c r="J29" s="15">
        <v>61667</v>
      </c>
      <c r="K29" s="15">
        <v>235309</v>
      </c>
      <c r="M29">
        <f t="shared" si="0"/>
        <v>371.75</v>
      </c>
    </row>
    <row r="30" spans="4:13" x14ac:dyDescent="0.25">
      <c r="D30" s="13">
        <v>43592</v>
      </c>
      <c r="E30" s="14" t="s">
        <v>314</v>
      </c>
      <c r="F30" s="14" t="s">
        <v>315</v>
      </c>
      <c r="G30" s="14" t="s">
        <v>309</v>
      </c>
      <c r="H30" s="14" t="s">
        <v>316</v>
      </c>
      <c r="I30" s="14">
        <f>2-2</f>
        <v>0</v>
      </c>
      <c r="J30" s="15">
        <v>57309</v>
      </c>
      <c r="K30" s="15">
        <v>229499</v>
      </c>
      <c r="M30">
        <f t="shared" si="0"/>
        <v>374</v>
      </c>
    </row>
    <row r="31" spans="4:13" x14ac:dyDescent="0.25">
      <c r="D31" s="13">
        <v>43593</v>
      </c>
      <c r="E31" s="14" t="s">
        <v>311</v>
      </c>
      <c r="F31" s="14" t="s">
        <v>312</v>
      </c>
      <c r="G31" s="14" t="s">
        <v>297</v>
      </c>
      <c r="H31" s="14" t="s">
        <v>313</v>
      </c>
      <c r="I31" s="14">
        <f>-1-6</f>
        <v>-7</v>
      </c>
      <c r="J31" s="15">
        <v>63193</v>
      </c>
      <c r="K31" s="15">
        <v>229314</v>
      </c>
      <c r="M31">
        <f t="shared" si="0"/>
        <v>372.25</v>
      </c>
    </row>
    <row r="32" spans="4:13" x14ac:dyDescent="0.25">
      <c r="D32" s="13">
        <v>43594</v>
      </c>
      <c r="E32" s="14" t="s">
        <v>308</v>
      </c>
      <c r="F32" s="14" t="s">
        <v>309</v>
      </c>
      <c r="G32" s="14" t="s">
        <v>307</v>
      </c>
      <c r="H32" s="14" t="s">
        <v>310</v>
      </c>
      <c r="I32" s="14">
        <f>-10-2</f>
        <v>-12</v>
      </c>
      <c r="J32" s="15">
        <v>104210</v>
      </c>
      <c r="K32" s="15">
        <v>239437</v>
      </c>
      <c r="M32">
        <f t="shared" si="0"/>
        <v>362</v>
      </c>
    </row>
    <row r="33" spans="4:13" x14ac:dyDescent="0.25">
      <c r="D33" s="13">
        <v>43595</v>
      </c>
      <c r="E33" s="14" t="s">
        <v>304</v>
      </c>
      <c r="F33" s="14" t="s">
        <v>305</v>
      </c>
      <c r="G33" s="14" t="s">
        <v>306</v>
      </c>
      <c r="H33" s="14" t="s">
        <v>307</v>
      </c>
      <c r="I33" s="14">
        <f>-1-0</f>
        <v>-1</v>
      </c>
      <c r="J33" s="15">
        <v>117581</v>
      </c>
      <c r="K33" s="15">
        <v>244326</v>
      </c>
      <c r="M33">
        <f t="shared" si="0"/>
        <v>361</v>
      </c>
    </row>
    <row r="34" spans="4:13" x14ac:dyDescent="0.25">
      <c r="D34" s="13">
        <v>43598</v>
      </c>
      <c r="E34" s="14" t="s">
        <v>300</v>
      </c>
      <c r="F34" s="14" t="s">
        <v>301</v>
      </c>
      <c r="G34" s="14" t="s">
        <v>302</v>
      </c>
      <c r="H34" s="14" t="s">
        <v>303</v>
      </c>
      <c r="I34" s="14">
        <f>4-6</f>
        <v>-2</v>
      </c>
      <c r="J34" s="15">
        <v>112776</v>
      </c>
      <c r="K34" s="15">
        <v>260124</v>
      </c>
      <c r="M34">
        <f t="shared" si="0"/>
        <v>365.75</v>
      </c>
    </row>
    <row r="35" spans="4:13" x14ac:dyDescent="0.25">
      <c r="D35" s="13">
        <v>43599</v>
      </c>
      <c r="E35" s="14" t="s">
        <v>297</v>
      </c>
      <c r="F35" s="14" t="s">
        <v>298</v>
      </c>
      <c r="G35" s="14" t="s">
        <v>297</v>
      </c>
      <c r="H35" s="14" t="s">
        <v>299</v>
      </c>
      <c r="I35" s="14">
        <f>11-4</f>
        <v>7</v>
      </c>
      <c r="J35" s="15">
        <v>201458</v>
      </c>
      <c r="K35" s="15">
        <v>258484</v>
      </c>
      <c r="M35">
        <f t="shared" si="0"/>
        <v>377.25</v>
      </c>
    </row>
    <row r="36" spans="4:13" x14ac:dyDescent="0.25">
      <c r="D36" s="13">
        <v>43600</v>
      </c>
      <c r="E36" s="14" t="s">
        <v>292</v>
      </c>
      <c r="F36" s="14" t="s">
        <v>294</v>
      </c>
      <c r="G36" s="14" t="s">
        <v>295</v>
      </c>
      <c r="H36" s="14" t="s">
        <v>296</v>
      </c>
      <c r="I36" s="14">
        <f>1-0</f>
        <v>1</v>
      </c>
      <c r="J36" s="15">
        <v>83123</v>
      </c>
      <c r="K36" s="15">
        <v>255451</v>
      </c>
      <c r="M36">
        <f t="shared" si="0"/>
        <v>378.25</v>
      </c>
    </row>
    <row r="37" spans="4:13" x14ac:dyDescent="0.25">
      <c r="D37" s="13">
        <v>43601</v>
      </c>
      <c r="E37" s="14" t="s">
        <v>290</v>
      </c>
      <c r="F37" s="14" t="s">
        <v>291</v>
      </c>
      <c r="G37" s="14" t="s">
        <v>292</v>
      </c>
      <c r="H37" s="14" t="s">
        <v>293</v>
      </c>
      <c r="I37" s="14">
        <f>8-6</f>
        <v>2</v>
      </c>
      <c r="J37" s="15">
        <v>66361</v>
      </c>
      <c r="K37" s="15">
        <v>254465</v>
      </c>
      <c r="M37">
        <f t="shared" si="0"/>
        <v>387</v>
      </c>
    </row>
    <row r="38" spans="4:13" x14ac:dyDescent="0.25">
      <c r="D38" s="13">
        <v>43602</v>
      </c>
      <c r="E38" s="14" t="s">
        <v>287</v>
      </c>
      <c r="F38" s="14" t="s">
        <v>288</v>
      </c>
      <c r="G38" s="14" t="s">
        <v>287</v>
      </c>
      <c r="H38" s="14" t="s">
        <v>289</v>
      </c>
      <c r="I38" s="14">
        <f>3-4</f>
        <v>-1</v>
      </c>
      <c r="J38" s="15">
        <v>104290</v>
      </c>
      <c r="K38" s="15">
        <v>257210</v>
      </c>
      <c r="M38">
        <f t="shared" si="0"/>
        <v>390.5</v>
      </c>
    </row>
    <row r="39" spans="4:13" x14ac:dyDescent="0.25">
      <c r="D39" s="13">
        <v>43605</v>
      </c>
      <c r="E39" s="14" t="s">
        <v>284</v>
      </c>
      <c r="F39" s="14" t="s">
        <v>270</v>
      </c>
      <c r="G39" s="14" t="s">
        <v>285</v>
      </c>
      <c r="H39" s="14" t="s">
        <v>286</v>
      </c>
      <c r="I39" s="14">
        <f>6-2</f>
        <v>4</v>
      </c>
      <c r="J39" s="15">
        <v>118362</v>
      </c>
      <c r="K39" s="15">
        <v>275988</v>
      </c>
      <c r="M39">
        <f t="shared" si="0"/>
        <v>396.75</v>
      </c>
    </row>
    <row r="40" spans="4:13" x14ac:dyDescent="0.25">
      <c r="D40" s="13">
        <v>43606</v>
      </c>
      <c r="E40" s="14" t="s">
        <v>280</v>
      </c>
      <c r="F40" s="14" t="s">
        <v>281</v>
      </c>
      <c r="G40" s="14" t="s">
        <v>282</v>
      </c>
      <c r="H40" s="14" t="s">
        <v>283</v>
      </c>
      <c r="I40" s="14">
        <f>6-0</f>
        <v>6</v>
      </c>
      <c r="J40" s="15">
        <v>156780</v>
      </c>
      <c r="K40" s="15">
        <v>278204</v>
      </c>
      <c r="M40">
        <f t="shared" si="0"/>
        <v>402.75</v>
      </c>
    </row>
    <row r="41" spans="4:13" x14ac:dyDescent="0.25">
      <c r="D41" s="13">
        <v>43607</v>
      </c>
      <c r="E41" s="14" t="s">
        <v>276</v>
      </c>
      <c r="F41" s="14" t="s">
        <v>277</v>
      </c>
      <c r="G41" s="14" t="s">
        <v>278</v>
      </c>
      <c r="H41" s="14" t="s">
        <v>279</v>
      </c>
      <c r="I41" s="14">
        <f>1-0</f>
        <v>1</v>
      </c>
      <c r="J41" s="15">
        <v>92000</v>
      </c>
      <c r="K41" s="15">
        <v>278149</v>
      </c>
      <c r="M41">
        <f t="shared" si="0"/>
        <v>403.75</v>
      </c>
    </row>
    <row r="42" spans="4:13" x14ac:dyDescent="0.25">
      <c r="D42" s="13">
        <v>43608</v>
      </c>
      <c r="E42" s="14" t="s">
        <v>272</v>
      </c>
      <c r="F42" s="14" t="s">
        <v>273</v>
      </c>
      <c r="G42" s="14" t="s">
        <v>274</v>
      </c>
      <c r="H42" s="14" t="s">
        <v>275</v>
      </c>
      <c r="I42" s="14">
        <f>-5-2</f>
        <v>-7</v>
      </c>
      <c r="J42" s="15">
        <v>112168</v>
      </c>
      <c r="K42" s="15">
        <v>281914</v>
      </c>
      <c r="M42">
        <f t="shared" si="0"/>
        <v>398.5</v>
      </c>
    </row>
    <row r="43" spans="4:13" x14ac:dyDescent="0.25">
      <c r="D43" s="13">
        <v>43609</v>
      </c>
      <c r="E43" s="14" t="s">
        <v>268</v>
      </c>
      <c r="F43" s="14" t="s">
        <v>269</v>
      </c>
      <c r="G43" s="14" t="s">
        <v>270</v>
      </c>
      <c r="H43" s="14" t="s">
        <v>271</v>
      </c>
      <c r="I43" s="14">
        <f>14-0</f>
        <v>14</v>
      </c>
      <c r="J43" s="15">
        <v>92684</v>
      </c>
      <c r="K43" s="15">
        <v>295549</v>
      </c>
      <c r="M43">
        <f t="shared" si="0"/>
        <v>412.5</v>
      </c>
    </row>
    <row r="44" spans="4:13" x14ac:dyDescent="0.25">
      <c r="D44" s="13">
        <v>43613</v>
      </c>
      <c r="E44" s="14" t="s">
        <v>194</v>
      </c>
      <c r="F44" s="14" t="s">
        <v>248</v>
      </c>
      <c r="G44" s="14" t="s">
        <v>267</v>
      </c>
      <c r="H44" s="14" t="s">
        <v>199</v>
      </c>
      <c r="I44" s="14">
        <f>17-0</f>
        <v>17</v>
      </c>
      <c r="J44" s="15">
        <v>163888</v>
      </c>
      <c r="K44" s="15">
        <v>318394</v>
      </c>
      <c r="M44">
        <f t="shared" si="0"/>
        <v>429.5</v>
      </c>
    </row>
    <row r="45" spans="4:13" x14ac:dyDescent="0.25">
      <c r="D45" s="13">
        <v>43614</v>
      </c>
      <c r="E45" s="14" t="s">
        <v>265</v>
      </c>
      <c r="F45" s="14" t="s">
        <v>234</v>
      </c>
      <c r="G45" s="14" t="s">
        <v>255</v>
      </c>
      <c r="H45" s="14" t="s">
        <v>266</v>
      </c>
      <c r="I45" s="14">
        <f>-1-4</f>
        <v>-5</v>
      </c>
      <c r="J45" s="15">
        <v>160094</v>
      </c>
      <c r="K45" s="15">
        <v>333492</v>
      </c>
      <c r="M45">
        <f t="shared" si="0"/>
        <v>428</v>
      </c>
    </row>
    <row r="46" spans="4:13" x14ac:dyDescent="0.25">
      <c r="D46" s="13">
        <v>43615</v>
      </c>
      <c r="E46" s="14" t="s">
        <v>208</v>
      </c>
      <c r="F46" s="14" t="s">
        <v>202</v>
      </c>
      <c r="G46" s="14" t="s">
        <v>264</v>
      </c>
      <c r="H46" s="14" t="s">
        <v>208</v>
      </c>
      <c r="I46" s="14">
        <f>17-2</f>
        <v>15</v>
      </c>
      <c r="J46" s="15">
        <v>108508</v>
      </c>
      <c r="K46" s="15">
        <v>341124</v>
      </c>
      <c r="M46">
        <f t="shared" si="0"/>
        <v>445.25</v>
      </c>
    </row>
    <row r="47" spans="4:13" x14ac:dyDescent="0.25">
      <c r="D47" s="13">
        <v>43616</v>
      </c>
      <c r="E47" s="14" t="s">
        <v>262</v>
      </c>
      <c r="F47" s="14" t="s">
        <v>212</v>
      </c>
      <c r="G47" s="14" t="s">
        <v>241</v>
      </c>
      <c r="H47" s="14" t="s">
        <v>263</v>
      </c>
      <c r="I47" s="14">
        <f>-9-2</f>
        <v>-11</v>
      </c>
      <c r="J47" s="15">
        <v>105781</v>
      </c>
      <c r="K47" s="15">
        <v>344341</v>
      </c>
      <c r="M47">
        <f t="shared" si="0"/>
        <v>436</v>
      </c>
    </row>
    <row r="48" spans="4:13" x14ac:dyDescent="0.25">
      <c r="D48" s="13">
        <v>43619</v>
      </c>
      <c r="E48" s="14" t="s">
        <v>259</v>
      </c>
      <c r="F48" s="14" t="s">
        <v>260</v>
      </c>
      <c r="G48" s="14" t="s">
        <v>261</v>
      </c>
      <c r="H48" s="14" t="s">
        <v>253</v>
      </c>
      <c r="I48" s="14">
        <f>-2-2</f>
        <v>-4</v>
      </c>
      <c r="J48" s="15">
        <v>96049</v>
      </c>
      <c r="K48" s="15">
        <v>342007</v>
      </c>
      <c r="M48">
        <f t="shared" si="0"/>
        <v>433.75</v>
      </c>
    </row>
    <row r="49" spans="4:13" x14ac:dyDescent="0.25">
      <c r="D49" s="13">
        <v>43620</v>
      </c>
      <c r="E49" s="14" t="s">
        <v>256</v>
      </c>
      <c r="F49" s="14" t="s">
        <v>208</v>
      </c>
      <c r="G49" s="14" t="s">
        <v>257</v>
      </c>
      <c r="H49" s="14" t="s">
        <v>258</v>
      </c>
      <c r="I49" s="14">
        <f>1-0</f>
        <v>1</v>
      </c>
      <c r="J49" s="15">
        <v>108005</v>
      </c>
      <c r="K49" s="15">
        <v>350825</v>
      </c>
      <c r="M49">
        <f t="shared" si="0"/>
        <v>434.75</v>
      </c>
    </row>
    <row r="50" spans="4:13" x14ac:dyDescent="0.25">
      <c r="D50" s="13">
        <v>43621</v>
      </c>
      <c r="E50" s="14" t="s">
        <v>253</v>
      </c>
      <c r="F50" s="14" t="s">
        <v>254</v>
      </c>
      <c r="G50" s="14" t="s">
        <v>255</v>
      </c>
      <c r="H50" s="14" t="s">
        <v>250</v>
      </c>
      <c r="I50" s="14">
        <f>-10-4</f>
        <v>-14</v>
      </c>
      <c r="J50" s="15">
        <v>65652</v>
      </c>
      <c r="K50" s="15">
        <v>353457</v>
      </c>
      <c r="M50">
        <f t="shared" si="0"/>
        <v>424.25</v>
      </c>
    </row>
    <row r="51" spans="4:13" x14ac:dyDescent="0.25">
      <c r="D51" s="13">
        <v>43622</v>
      </c>
      <c r="E51" s="14" t="s">
        <v>247</v>
      </c>
      <c r="F51" s="14" t="s">
        <v>251</v>
      </c>
      <c r="G51" s="14" t="s">
        <v>252</v>
      </c>
      <c r="H51" s="14" t="s">
        <v>199</v>
      </c>
      <c r="I51" s="14">
        <f>5-2</f>
        <v>3</v>
      </c>
      <c r="J51" s="15">
        <v>113319</v>
      </c>
      <c r="K51" s="15">
        <v>354470</v>
      </c>
      <c r="M51">
        <f t="shared" si="0"/>
        <v>429.5</v>
      </c>
    </row>
    <row r="52" spans="4:13" x14ac:dyDescent="0.25">
      <c r="D52" s="13">
        <v>43623</v>
      </c>
      <c r="E52" s="14" t="s">
        <v>248</v>
      </c>
      <c r="F52" s="14" t="s">
        <v>241</v>
      </c>
      <c r="G52" s="14" t="s">
        <v>249</v>
      </c>
      <c r="H52" s="14" t="s">
        <v>250</v>
      </c>
      <c r="I52" s="14">
        <f>-5-2</f>
        <v>-7</v>
      </c>
      <c r="J52" s="15">
        <v>116734</v>
      </c>
      <c r="K52" s="15">
        <v>362605</v>
      </c>
      <c r="M52">
        <f t="shared" si="0"/>
        <v>424.25</v>
      </c>
    </row>
    <row r="53" spans="4:13" x14ac:dyDescent="0.25">
      <c r="D53" s="13">
        <v>43626</v>
      </c>
      <c r="E53" s="14" t="s">
        <v>245</v>
      </c>
      <c r="F53" s="14" t="s">
        <v>205</v>
      </c>
      <c r="G53" s="14" t="s">
        <v>246</v>
      </c>
      <c r="H53" s="14" t="s">
        <v>247</v>
      </c>
      <c r="I53" s="14">
        <f>0-2</f>
        <v>-2</v>
      </c>
      <c r="J53" s="15">
        <v>177817</v>
      </c>
      <c r="K53" s="15">
        <v>372054</v>
      </c>
      <c r="M53">
        <f t="shared" si="0"/>
        <v>424</v>
      </c>
    </row>
    <row r="54" spans="4:13" x14ac:dyDescent="0.25">
      <c r="D54" s="13">
        <v>43627</v>
      </c>
      <c r="E54" s="14" t="s">
        <v>243</v>
      </c>
      <c r="F54" s="14" t="s">
        <v>242</v>
      </c>
      <c r="G54" s="14" t="s">
        <v>244</v>
      </c>
      <c r="H54" s="14" t="s">
        <v>239</v>
      </c>
      <c r="I54" s="14">
        <f>12-2</f>
        <v>10</v>
      </c>
      <c r="J54" s="15">
        <v>196421</v>
      </c>
      <c r="K54" s="15">
        <v>397644</v>
      </c>
      <c r="M54">
        <f t="shared" si="0"/>
        <v>436.25</v>
      </c>
    </row>
    <row r="55" spans="4:13" x14ac:dyDescent="0.25">
      <c r="D55" s="13">
        <v>43628</v>
      </c>
      <c r="E55" s="14" t="s">
        <v>239</v>
      </c>
      <c r="F55" s="14" t="s">
        <v>240</v>
      </c>
      <c r="G55" s="14" t="s">
        <v>241</v>
      </c>
      <c r="H55" s="14" t="s">
        <v>242</v>
      </c>
      <c r="I55" s="14">
        <f>2-0</f>
        <v>2</v>
      </c>
      <c r="J55" s="15">
        <v>259613</v>
      </c>
      <c r="K55" s="15">
        <v>435193</v>
      </c>
      <c r="M55">
        <f t="shared" si="0"/>
        <v>438.25</v>
      </c>
    </row>
    <row r="56" spans="4:13" x14ac:dyDescent="0.25">
      <c r="D56" s="13">
        <v>43629</v>
      </c>
      <c r="E56" s="14" t="s">
        <v>235</v>
      </c>
      <c r="F56" s="14" t="s">
        <v>236</v>
      </c>
      <c r="G56" s="14" t="s">
        <v>237</v>
      </c>
      <c r="H56" s="14" t="s">
        <v>238</v>
      </c>
      <c r="I56" s="14">
        <f>9-4</f>
        <v>5</v>
      </c>
      <c r="J56" s="15">
        <v>279209</v>
      </c>
      <c r="K56" s="15">
        <v>471970</v>
      </c>
      <c r="M56">
        <f t="shared" si="0"/>
        <v>447.75</v>
      </c>
    </row>
    <row r="57" spans="4:13" x14ac:dyDescent="0.25">
      <c r="D57" s="13">
        <v>43630</v>
      </c>
      <c r="E57" s="14" t="s">
        <v>234</v>
      </c>
      <c r="F57" s="14" t="s">
        <v>203</v>
      </c>
      <c r="G57" s="14" t="s">
        <v>212</v>
      </c>
      <c r="H57" s="14" t="s">
        <v>215</v>
      </c>
      <c r="I57" s="14">
        <f>10-4</f>
        <v>6</v>
      </c>
      <c r="J57" s="15">
        <v>219252</v>
      </c>
      <c r="K57" s="15">
        <v>480388</v>
      </c>
      <c r="M57">
        <f t="shared" si="0"/>
        <v>458.25</v>
      </c>
    </row>
    <row r="58" spans="4:13" x14ac:dyDescent="0.25">
      <c r="D58" s="13">
        <v>43633</v>
      </c>
      <c r="E58" s="14" t="s">
        <v>231</v>
      </c>
      <c r="F58" s="14" t="s">
        <v>232</v>
      </c>
      <c r="G58" s="14" t="s">
        <v>221</v>
      </c>
      <c r="H58" s="14" t="s">
        <v>233</v>
      </c>
      <c r="I58" s="14">
        <f>3-2</f>
        <v>1</v>
      </c>
      <c r="J58" s="15">
        <v>184269</v>
      </c>
      <c r="K58" s="15">
        <v>480096</v>
      </c>
      <c r="M58">
        <f t="shared" si="0"/>
        <v>461.5</v>
      </c>
    </row>
    <row r="59" spans="4:13" x14ac:dyDescent="0.25">
      <c r="D59" s="13">
        <v>43634</v>
      </c>
      <c r="E59" s="14" t="s">
        <v>229</v>
      </c>
      <c r="F59" s="14" t="s">
        <v>230</v>
      </c>
      <c r="G59" s="14" t="s">
        <v>213</v>
      </c>
      <c r="H59" s="14" t="s">
        <v>227</v>
      </c>
      <c r="I59" s="14">
        <f>-6-0</f>
        <v>-6</v>
      </c>
      <c r="J59" s="15">
        <v>119789</v>
      </c>
      <c r="K59" s="15">
        <v>478116</v>
      </c>
      <c r="M59">
        <f t="shared" si="0"/>
        <v>455.5</v>
      </c>
    </row>
    <row r="60" spans="4:13" x14ac:dyDescent="0.25">
      <c r="D60" s="13">
        <v>43635</v>
      </c>
      <c r="E60" s="14" t="s">
        <v>227</v>
      </c>
      <c r="F60" s="14" t="s">
        <v>221</v>
      </c>
      <c r="G60" s="14" t="s">
        <v>228</v>
      </c>
      <c r="H60" s="14" t="s">
        <v>223</v>
      </c>
      <c r="I60" s="14">
        <f>-9-2</f>
        <v>-11</v>
      </c>
      <c r="J60" s="15">
        <v>105330</v>
      </c>
      <c r="K60" s="15">
        <v>482004</v>
      </c>
      <c r="M60">
        <f t="shared" si="0"/>
        <v>446.25</v>
      </c>
    </row>
    <row r="61" spans="4:13" x14ac:dyDescent="0.25">
      <c r="D61" s="13">
        <v>43636</v>
      </c>
      <c r="E61" s="14" t="s">
        <v>223</v>
      </c>
      <c r="F61" s="14" t="s">
        <v>224</v>
      </c>
      <c r="G61" s="14" t="s">
        <v>225</v>
      </c>
      <c r="H61" s="14" t="s">
        <v>226</v>
      </c>
      <c r="I61" s="14">
        <f>8-4</f>
        <v>4</v>
      </c>
      <c r="J61" s="15">
        <v>118429</v>
      </c>
      <c r="K61" s="15">
        <v>493155</v>
      </c>
      <c r="M61">
        <f t="shared" si="0"/>
        <v>454.75</v>
      </c>
    </row>
    <row r="62" spans="4:13" x14ac:dyDescent="0.25">
      <c r="D62" s="13">
        <v>43637</v>
      </c>
      <c r="E62" s="14" t="s">
        <v>221</v>
      </c>
      <c r="F62" s="14" t="s">
        <v>215</v>
      </c>
      <c r="G62" s="14" t="s">
        <v>222</v>
      </c>
      <c r="H62" s="14" t="s">
        <v>217</v>
      </c>
      <c r="I62" s="14">
        <f>-7-2</f>
        <v>-9</v>
      </c>
      <c r="J62" s="15">
        <v>161919</v>
      </c>
      <c r="K62" s="15">
        <v>501317</v>
      </c>
      <c r="M62">
        <f t="shared" si="0"/>
        <v>447.5</v>
      </c>
    </row>
    <row r="63" spans="4:13" x14ac:dyDescent="0.25">
      <c r="D63" s="13">
        <v>43640</v>
      </c>
      <c r="E63" s="14" t="s">
        <v>217</v>
      </c>
      <c r="F63" s="14" t="s">
        <v>218</v>
      </c>
      <c r="G63" s="14" t="s">
        <v>219</v>
      </c>
      <c r="H63" s="14" t="s">
        <v>220</v>
      </c>
      <c r="I63" s="14">
        <f>4-2</f>
        <v>2</v>
      </c>
      <c r="J63" s="15">
        <v>146344</v>
      </c>
      <c r="K63" s="15">
        <v>518291</v>
      </c>
      <c r="M63">
        <f t="shared" si="0"/>
        <v>451.75</v>
      </c>
    </row>
    <row r="64" spans="4:13" x14ac:dyDescent="0.25">
      <c r="D64" s="13">
        <v>43641</v>
      </c>
      <c r="E64" s="14" t="s">
        <v>214</v>
      </c>
      <c r="F64" s="14" t="s">
        <v>215</v>
      </c>
      <c r="G64" s="14" t="s">
        <v>210</v>
      </c>
      <c r="H64" s="14" t="s">
        <v>216</v>
      </c>
      <c r="I64" s="14">
        <f>1-2</f>
        <v>-1</v>
      </c>
      <c r="J64" s="15">
        <v>142805</v>
      </c>
      <c r="K64" s="15">
        <v>532112</v>
      </c>
      <c r="M64">
        <f t="shared" si="0"/>
        <v>453</v>
      </c>
    </row>
    <row r="65" spans="4:13" x14ac:dyDescent="0.25">
      <c r="D65" s="13">
        <v>43642</v>
      </c>
      <c r="E65" s="14" t="s">
        <v>210</v>
      </c>
      <c r="F65" s="14" t="s">
        <v>211</v>
      </c>
      <c r="G65" s="14" t="s">
        <v>212</v>
      </c>
      <c r="H65" s="14" t="s">
        <v>213</v>
      </c>
      <c r="I65" s="14">
        <f>-3-4</f>
        <v>-7</v>
      </c>
      <c r="J65" s="15">
        <v>186630</v>
      </c>
      <c r="K65" s="15">
        <v>541779</v>
      </c>
      <c r="M65">
        <f t="shared" si="0"/>
        <v>449.5</v>
      </c>
    </row>
    <row r="66" spans="4:13" x14ac:dyDescent="0.25">
      <c r="D66" s="13">
        <v>43643</v>
      </c>
      <c r="E66" s="14" t="s">
        <v>206</v>
      </c>
      <c r="F66" s="14" t="s">
        <v>207</v>
      </c>
      <c r="G66" s="14" t="s">
        <v>208</v>
      </c>
      <c r="H66" s="14" t="s">
        <v>209</v>
      </c>
      <c r="I66" s="14">
        <f>-3-6</f>
        <v>-9</v>
      </c>
      <c r="J66" s="15">
        <v>189515</v>
      </c>
      <c r="K66" s="15">
        <v>560218</v>
      </c>
      <c r="M66">
        <f t="shared" si="0"/>
        <v>445.75</v>
      </c>
    </row>
    <row r="67" spans="4:13" x14ac:dyDescent="0.25">
      <c r="D67" s="13">
        <v>43644</v>
      </c>
      <c r="E67" s="14" t="s">
        <v>202</v>
      </c>
      <c r="F67" s="14" t="s">
        <v>203</v>
      </c>
      <c r="G67" s="14" t="s">
        <v>204</v>
      </c>
      <c r="H67" s="14" t="s">
        <v>205</v>
      </c>
      <c r="I67" s="14">
        <f>-21-0</f>
        <v>-21</v>
      </c>
      <c r="J67" s="15">
        <v>336012</v>
      </c>
      <c r="K67" s="15">
        <v>553548</v>
      </c>
      <c r="M67">
        <f t="shared" si="0"/>
        <v>424.75</v>
      </c>
    </row>
    <row r="68" spans="4:13" x14ac:dyDescent="0.25">
      <c r="D68" s="13">
        <v>43647</v>
      </c>
      <c r="E68" s="14" t="s">
        <v>198</v>
      </c>
      <c r="F68" s="14" t="s">
        <v>199</v>
      </c>
      <c r="G68" s="14" t="s">
        <v>200</v>
      </c>
      <c r="H68" s="14" t="s">
        <v>201</v>
      </c>
      <c r="I68" s="14">
        <f>-9-2</f>
        <v>-11</v>
      </c>
      <c r="J68" s="15">
        <v>195250</v>
      </c>
      <c r="K68" s="15">
        <v>555651</v>
      </c>
      <c r="M68">
        <f t="shared" si="0"/>
        <v>415.5</v>
      </c>
    </row>
    <row r="69" spans="4:13" x14ac:dyDescent="0.25">
      <c r="D69" s="13">
        <v>43648</v>
      </c>
      <c r="E69" s="14" t="s">
        <v>194</v>
      </c>
      <c r="F69" s="14" t="s">
        <v>195</v>
      </c>
      <c r="G69" s="14" t="s">
        <v>196</v>
      </c>
      <c r="H69" s="14" t="s">
        <v>197</v>
      </c>
      <c r="I69" s="14">
        <f>3-4</f>
        <v>-1</v>
      </c>
      <c r="J69" s="15">
        <v>126907</v>
      </c>
      <c r="K69" s="15">
        <v>549456</v>
      </c>
      <c r="M69">
        <f t="shared" si="0"/>
        <v>419</v>
      </c>
    </row>
    <row r="70" spans="4:13" x14ac:dyDescent="0.25">
      <c r="D70" s="13">
        <v>43649</v>
      </c>
      <c r="E70" s="14" t="s">
        <v>190</v>
      </c>
      <c r="F70" s="14" t="s">
        <v>191</v>
      </c>
      <c r="G70" s="14" t="s">
        <v>192</v>
      </c>
      <c r="H70" s="14" t="s">
        <v>193</v>
      </c>
      <c r="I70" s="14">
        <f>17-6</f>
        <v>11</v>
      </c>
      <c r="J70" s="15">
        <v>116017</v>
      </c>
      <c r="K70" s="14">
        <v>0</v>
      </c>
      <c r="M70">
        <f t="shared" ref="M70" si="1">LEFT(H70,3)+RIGHT(H70,2)/8</f>
        <v>436.75</v>
      </c>
    </row>
  </sheetData>
  <sortState xmlns:xlrd2="http://schemas.microsoft.com/office/spreadsheetml/2017/richdata2" ref="D5:K70">
    <sortCondition ref="D5:D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1</vt:lpstr>
      <vt:lpstr>2</vt:lpstr>
      <vt:lpstr>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Patrick Wiese</cp:lastModifiedBy>
  <dcterms:created xsi:type="dcterms:W3CDTF">2019-06-27T10:21:09Z</dcterms:created>
  <dcterms:modified xsi:type="dcterms:W3CDTF">2019-09-06T16:40:25Z</dcterms:modified>
</cp:coreProperties>
</file>