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ILA201I Nov 25\"/>
    </mc:Choice>
  </mc:AlternateContent>
  <xr:revisionPtr revIDLastSave="0" documentId="8_{CD083EAC-5443-424D-8A89-8ACE441256E0}" xr6:coauthVersionLast="47" xr6:coauthVersionMax="47" xr10:uidLastSave="{00000000-0000-0000-0000-000000000000}"/>
  <bookViews>
    <workbookView xWindow="-120" yWindow="-120" windowWidth="29040" windowHeight="15720" xr2:uid="{EB5F9135-D81C-4D6A-A799-1AE4EC9EB6E6}"/>
  </bookViews>
  <sheets>
    <sheet name="Q1b" sheetId="1" r:id="rId1"/>
    <sheet name="Q2bcde" sheetId="2" r:id="rId2"/>
    <sheet name="Q3b" sheetId="3" r:id="rId3"/>
    <sheet name="Q4b" sheetId="4" r:id="rId4"/>
    <sheet name="Q5" sheetId="5" r:id="rId5"/>
    <sheet name="Q6c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5" l="1"/>
  <c r="M33" i="5"/>
  <c r="K33" i="5"/>
  <c r="O32" i="5"/>
  <c r="M32" i="5"/>
  <c r="K32" i="5"/>
  <c r="O31" i="5"/>
  <c r="M31" i="5"/>
  <c r="K31" i="5"/>
  <c r="O30" i="5"/>
  <c r="M30" i="5"/>
  <c r="K30" i="5"/>
  <c r="O29" i="5"/>
  <c r="M29" i="5"/>
  <c r="K29" i="5"/>
  <c r="O28" i="5"/>
  <c r="M28" i="5"/>
  <c r="K28" i="5"/>
  <c r="O27" i="5"/>
  <c r="M27" i="5"/>
  <c r="K27" i="5"/>
  <c r="O26" i="5"/>
  <c r="M26" i="5"/>
  <c r="K26" i="5"/>
  <c r="O25" i="5"/>
  <c r="M25" i="5"/>
  <c r="K25" i="5"/>
  <c r="O24" i="5"/>
  <c r="M24" i="5"/>
  <c r="K24" i="5"/>
  <c r="O23" i="5"/>
  <c r="M23" i="5"/>
  <c r="K23" i="5"/>
  <c r="O22" i="5"/>
  <c r="M22" i="5"/>
  <c r="K22" i="5"/>
  <c r="O21" i="5"/>
  <c r="M21" i="5"/>
  <c r="K21" i="5"/>
  <c r="O20" i="5"/>
  <c r="M20" i="5"/>
  <c r="K20" i="5"/>
  <c r="O19" i="5"/>
  <c r="M19" i="5"/>
  <c r="K19" i="5"/>
  <c r="O18" i="5"/>
  <c r="M18" i="5"/>
  <c r="K18" i="5"/>
  <c r="O17" i="5"/>
  <c r="M17" i="5"/>
  <c r="K17" i="5"/>
  <c r="O16" i="5"/>
  <c r="M16" i="5"/>
  <c r="K16" i="5"/>
  <c r="O15" i="5"/>
  <c r="M15" i="5"/>
  <c r="K15" i="5"/>
  <c r="O14" i="5"/>
  <c r="M14" i="5"/>
  <c r="K14" i="5"/>
  <c r="O13" i="5"/>
  <c r="M13" i="5"/>
  <c r="K13" i="5"/>
  <c r="O12" i="5"/>
  <c r="M12" i="5"/>
  <c r="K12" i="5"/>
  <c r="Q11" i="5"/>
  <c r="Q12" i="5" s="1"/>
  <c r="O11" i="5"/>
  <c r="M11" i="5"/>
  <c r="K11" i="5"/>
  <c r="I11" i="5"/>
  <c r="K9" i="5"/>
  <c r="M9" i="5" s="1"/>
  <c r="O9" i="5" s="1"/>
  <c r="Q9" i="5" s="1"/>
  <c r="J9" i="5"/>
  <c r="L9" i="5" s="1"/>
  <c r="N9" i="5" s="1"/>
  <c r="P9" i="5" s="1"/>
  <c r="I12" i="5" l="1"/>
  <c r="I13" i="5" s="1"/>
  <c r="Q13" i="5"/>
  <c r="I14" i="5" l="1"/>
  <c r="I15" i="5" s="1"/>
  <c r="Q14" i="5"/>
  <c r="I16" i="5" l="1"/>
  <c r="Q15" i="5"/>
  <c r="I17" i="5" l="1"/>
  <c r="Q16" i="5"/>
  <c r="Q17" i="5" l="1"/>
  <c r="I18" i="5"/>
  <c r="Q18" i="5" l="1"/>
  <c r="I19" i="5"/>
  <c r="I20" i="5" l="1"/>
  <c r="Q19" i="5"/>
  <c r="Q20" i="5" l="1"/>
  <c r="I21" i="5"/>
  <c r="I22" i="5" l="1"/>
  <c r="Q21" i="5"/>
  <c r="Q22" i="5" l="1"/>
  <c r="I23" i="5"/>
  <c r="Q23" i="5" l="1"/>
  <c r="I24" i="5"/>
  <c r="I25" i="5" l="1"/>
  <c r="Q24" i="5"/>
  <c r="Q25" i="5" l="1"/>
  <c r="I26" i="5"/>
  <c r="I27" i="5" l="1"/>
  <c r="Q26" i="5"/>
  <c r="Q27" i="5" l="1"/>
  <c r="I28" i="5"/>
  <c r="I29" i="5" l="1"/>
  <c r="Q28" i="5"/>
  <c r="Q29" i="5" l="1"/>
  <c r="I30" i="5"/>
  <c r="I31" i="5" l="1"/>
  <c r="Q30" i="5"/>
  <c r="Q31" i="5" l="1"/>
  <c r="I32" i="5"/>
  <c r="I33" i="5" l="1"/>
  <c r="Q32" i="5"/>
  <c r="Q33" i="5" l="1"/>
</calcChain>
</file>

<file path=xl/sharedStrings.xml><?xml version="1.0" encoding="utf-8"?>
<sst xmlns="http://schemas.openxmlformats.org/spreadsheetml/2006/main" count="175" uniqueCount="141">
  <si>
    <t>BCAR</t>
  </si>
  <si>
    <t>BCAR Assessment</t>
  </si>
  <si>
    <t>Equity risk</t>
  </si>
  <si>
    <t>&gt; 25 @ 99.6</t>
  </si>
  <si>
    <t>Strongest</t>
  </si>
  <si>
    <t>Credit Default</t>
  </si>
  <si>
    <t>&gt; 10 @ 99.6 &amp; &lt;= 25 @ 99.6</t>
  </si>
  <si>
    <t>Very Strong</t>
  </si>
  <si>
    <t>Underwriting</t>
  </si>
  <si>
    <t>&gt; 0 @ 99.5 &amp; &lt;= 10 @ 99.6</t>
  </si>
  <si>
    <t>Strong</t>
  </si>
  <si>
    <t>Interest Rate</t>
  </si>
  <si>
    <t>&gt; 0 @ 99 &amp; &lt;= 0 @ 99.5</t>
  </si>
  <si>
    <t>Adequate</t>
  </si>
  <si>
    <t>Market risk</t>
  </si>
  <si>
    <t>&gt; 0 @ 95 &amp; &lt;= 0 @ 99</t>
  </si>
  <si>
    <t>Weak</t>
  </si>
  <si>
    <t>CI Net premium</t>
  </si>
  <si>
    <t>&lt; = 0 @ 95</t>
  </si>
  <si>
    <t>Very Weak</t>
  </si>
  <si>
    <t>Available Capital</t>
  </si>
  <si>
    <t>Value-at-Risk
@ 99.6th percentile</t>
  </si>
  <si>
    <t>Value-at-Risk
@ 99.5th percentile</t>
  </si>
  <si>
    <t>[replace this text with your response]</t>
  </si>
  <si>
    <t>ILA201-I November 2025 Question 1</t>
  </si>
  <si>
    <t>99.5th percentile:</t>
  </si>
  <si>
    <t>99.6th percentile:</t>
  </si>
  <si>
    <t>Present Value of Cash Flows</t>
  </si>
  <si>
    <t>Opening CSM</t>
  </si>
  <si>
    <t>Period</t>
  </si>
  <si>
    <t>Annual Payment</t>
  </si>
  <si>
    <t>(A) Current Service</t>
  </si>
  <si>
    <t>(B) Current service + future service</t>
  </si>
  <si>
    <t>CSM amortization factor</t>
  </si>
  <si>
    <t>CSM with interest accretion</t>
  </si>
  <si>
    <t>Insurance Finance expense</t>
  </si>
  <si>
    <t>CSM amortized</t>
  </si>
  <si>
    <t xml:space="preserve">Ending CSM </t>
  </si>
  <si>
    <t>CSM Restatement, if applicable</t>
  </si>
  <si>
    <t>ILA201-I November 2025 Question 2</t>
  </si>
  <si>
    <t>Best Estimate Assumptions</t>
  </si>
  <si>
    <t>Direct Contracts</t>
  </si>
  <si>
    <t>Reinsured Contracts</t>
  </si>
  <si>
    <t>-15% Mortality Shock</t>
  </si>
  <si>
    <t>-10% Mortality Shock</t>
  </si>
  <si>
    <t>+10% Mortality Shock</t>
  </si>
  <si>
    <t>+15% Mortality Shock</t>
  </si>
  <si>
    <t>Information Provided for Question 2 parts (b), (c), and (d)</t>
  </si>
  <si>
    <t>You are given the following information with respect to AM Best's Capital Adequacy Ratio (BCAR)</t>
  </si>
  <si>
    <t>Value-at-Risk Confidence Level</t>
  </si>
  <si>
    <t>Risk Category</t>
  </si>
  <si>
    <t>Annual annuity payment</t>
  </si>
  <si>
    <t>Annual interest accretion on CSM</t>
  </si>
  <si>
    <t>Annual decrement rate</t>
  </si>
  <si>
    <t>Annual insurance finance expense</t>
  </si>
  <si>
    <r>
      <t xml:space="preserve">Probability of Survival </t>
    </r>
    <r>
      <rPr>
        <b/>
        <vertAlign val="subscript"/>
        <sz val="11"/>
        <rFont val="Aptos Narrow"/>
        <family val="2"/>
        <scheme val="minor"/>
      </rPr>
      <t>t</t>
    </r>
    <r>
      <rPr>
        <b/>
        <sz val="11"/>
        <color theme="1"/>
        <rFont val="Aptos Narrow"/>
        <family val="2"/>
        <scheme val="minor"/>
      </rPr>
      <t>p</t>
    </r>
    <r>
      <rPr>
        <b/>
        <vertAlign val="subscript"/>
        <sz val="11"/>
        <rFont val="Aptos Narrow"/>
        <family val="2"/>
        <scheme val="minor"/>
      </rPr>
      <t>x</t>
    </r>
  </si>
  <si>
    <t>Beginning contractual service margin (CSM)</t>
  </si>
  <si>
    <t>You may use the following to assist in providing a response to Question 2 (e) parts (i) and (ii)</t>
  </si>
  <si>
    <t>Surplus Allowance</t>
  </si>
  <si>
    <t>Eligible Deposits</t>
  </si>
  <si>
    <t>Total Ratio</t>
  </si>
  <si>
    <t>Tier 2 Capital</t>
  </si>
  <si>
    <t>ILA201-I November 2025 Question 3</t>
  </si>
  <si>
    <t>ILA201-I November 2025 Question 4</t>
  </si>
  <si>
    <t>Face Amount</t>
  </si>
  <si>
    <t>Reserve</t>
  </si>
  <si>
    <t>Expected Mortality Rate</t>
  </si>
  <si>
    <t>Actual Mortality Rate</t>
  </si>
  <si>
    <t>Assumed Interest Rate</t>
  </si>
  <si>
    <t>Actual Interest Rate</t>
  </si>
  <si>
    <t>Expected Expenses</t>
  </si>
  <si>
    <t>Actual Expenses</t>
  </si>
  <si>
    <t>Calculate the updated dividend using the contribution method.  Show all work.</t>
  </si>
  <si>
    <t>Product A</t>
  </si>
  <si>
    <t>Product B</t>
  </si>
  <si>
    <t>Issue Age</t>
  </si>
  <si>
    <t>65+</t>
  </si>
  <si>
    <t>0-19</t>
  </si>
  <si>
    <t>20-39</t>
  </si>
  <si>
    <t>40-64</t>
  </si>
  <si>
    <t>BEL</t>
  </si>
  <si>
    <t>RA</t>
  </si>
  <si>
    <t>Eligibility</t>
  </si>
  <si>
    <t>Over 65 Years Old</t>
  </si>
  <si>
    <t>Everyone</t>
  </si>
  <si>
    <t>Jan</t>
  </si>
  <si>
    <t>Payment Period</t>
  </si>
  <si>
    <t>Monthly until death, with at least 60 payments</t>
  </si>
  <si>
    <t>Monthly until death, with a maximum of 120 payments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</si>
  <si>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</si>
  <si>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</si>
  <si>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</si>
  <si>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</si>
  <si>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</si>
  <si>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</si>
  <si>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</si>
  <si>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</si>
  <si>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</si>
  <si>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</si>
  <si>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</si>
  <si>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IFRS 17 Group</t>
  </si>
  <si>
    <t>Group A</t>
  </si>
  <si>
    <t>Group B</t>
  </si>
  <si>
    <t>Group C</t>
  </si>
  <si>
    <t>CSM Opening Balance</t>
  </si>
  <si>
    <t>Loss Component</t>
  </si>
  <si>
    <t>Mortality assumption update</t>
  </si>
  <si>
    <t>Discount Rate decrease</t>
  </si>
  <si>
    <t>CSM Amortization Rate</t>
  </si>
  <si>
    <t>ILA201-I November 2025 Question 5</t>
  </si>
  <si>
    <t>4. (b) You have been given the following information for the participating whole life block:</t>
  </si>
  <si>
    <t>3. (b) You have been given the following information:</t>
  </si>
  <si>
    <t>3. (b) (i) Calculate the Core Ratio.  Show all work.</t>
  </si>
  <si>
    <t>3. (b) (ii) Evaluate the impact of Tier 2 Capital increasing from 55 to 110, with all else equal.</t>
  </si>
  <si>
    <t>2. (b) Calculate the RA for mortality on a net-of-reinsurance basis.  Show all work.</t>
  </si>
  <si>
    <t>2. (c) Calculate the Level Risk component of the Mortality Risk Base Solvency Buffer under the Life Insurance Capital Adequacy Test (LICAT).</t>
  </si>
  <si>
    <t>2. (d) Calculate the Credit Risk Base Solvency Buffer required on the registered reinsurer, assuming there is no receivable assets from the reinsurance contract held.</t>
  </si>
  <si>
    <t>2. (e) You are given the following data:</t>
  </si>
  <si>
    <t>2. (e) (i) Calculate the CSM balance at the end of each of the first five years.  Show all work.</t>
  </si>
  <si>
    <t>2. (e) (ii) Calculate the CSM balance at the end of each of the remaining five years if a change to the expense assumption reduces the CSM by 100 at the end of year 5.</t>
  </si>
  <si>
    <t>1. (b) (i) Evaluate the company's balance sheet strength based on the BCAR ratio.  Show all work</t>
  </si>
  <si>
    <t>1. (b) (ii) Calculate the diversification benefit on required capital at both:</t>
  </si>
  <si>
    <t>5. (b) Calculate the total impact on net income before tax from the reserve impacts provided in the Excel spreadsheet.  Show all work.</t>
  </si>
  <si>
    <t>(BEL = best estimate liability)</t>
  </si>
  <si>
    <t>(RA = risk adjustment)</t>
  </si>
  <si>
    <t>(CSM = contractual service margin)</t>
  </si>
  <si>
    <t>5. (a) Your company sells two single premium payout annuity products.  Their features and two years of information are provided in the Excel spreadsheet:</t>
  </si>
  <si>
    <t>Recommend an appropriate level of aggregation at the IFRS 17 group level for the reserve data from 2024 to 2025 that uses the fewest number of groups.  Justify your recommendation.</t>
  </si>
  <si>
    <t>Single premium</t>
  </si>
  <si>
    <t>Face amount</t>
  </si>
  <si>
    <t>Annual fees</t>
  </si>
  <si>
    <t>Level cost of insurance charges</t>
  </si>
  <si>
    <t>Annual investment return</t>
  </si>
  <si>
    <t>ILA201-I November 2025 Question 6</t>
  </si>
  <si>
    <t>6. (c) You are given the following information for a single premium increasing death benefit UL product:</t>
  </si>
  <si>
    <t>1% of cash value</t>
  </si>
  <si>
    <t>2.75 per 1,000 of net amount at risk</t>
  </si>
  <si>
    <t>5% in years 1 to 9;
100% in year 10</t>
  </si>
  <si>
    <t>Calculate the Contractual Service Margin amortization factor for each of the first 10 years.  Show all work.</t>
  </si>
  <si>
    <t>Year:</t>
  </si>
  <si>
    <t>Contractual Service Margin amortization factor: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</si>
</sst>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#,##0;\(#,##0\)"/>
    <numFmt numFmtId="170" formatCode="\+#,##0;\-#,##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bscript"/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3" fontId="0" fillId="0" borderId="0" xfId="1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2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0" xfId="0" quotePrefix="1" applyBorder="1"/>
    <xf numFmtId="0" fontId="0" fillId="0" borderId="22" xfId="0" quotePrefix="1" applyBorder="1"/>
    <xf numFmtId="3" fontId="0" fillId="0" borderId="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3" fillId="0" borderId="2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166" fontId="0" fillId="0" borderId="0" xfId="3" applyNumberFormat="1" applyFont="1" applyFill="1" applyBorder="1"/>
    <xf numFmtId="166" fontId="0" fillId="0" borderId="10" xfId="3" applyNumberFormat="1" applyFont="1" applyFill="1" applyBorder="1"/>
    <xf numFmtId="9" fontId="0" fillId="0" borderId="0" xfId="0" applyNumberFormat="1"/>
    <xf numFmtId="167" fontId="0" fillId="0" borderId="0" xfId="0" applyNumberFormat="1"/>
    <xf numFmtId="167" fontId="0" fillId="0" borderId="11" xfId="0" applyNumberFormat="1" applyBorder="1"/>
    <xf numFmtId="166" fontId="0" fillId="0" borderId="11" xfId="3" applyNumberFormat="1" applyFont="1" applyFill="1" applyBorder="1"/>
    <xf numFmtId="167" fontId="8" fillId="0" borderId="0" xfId="0" applyNumberFormat="1" applyFont="1"/>
    <xf numFmtId="167" fontId="8" fillId="0" borderId="11" xfId="0" applyNumberFormat="1" applyFont="1" applyBorder="1"/>
    <xf numFmtId="166" fontId="8" fillId="0" borderId="0" xfId="0" applyNumberFormat="1" applyFont="1"/>
    <xf numFmtId="0" fontId="8" fillId="0" borderId="0" xfId="0" applyFont="1"/>
    <xf numFmtId="0" fontId="8" fillId="0" borderId="11" xfId="0" applyFont="1" applyBorder="1"/>
    <xf numFmtId="166" fontId="8" fillId="0" borderId="0" xfId="3" applyNumberFormat="1" applyFont="1" applyFill="1" applyBorder="1"/>
    <xf numFmtId="166" fontId="8" fillId="0" borderId="11" xfId="3" applyNumberFormat="1" applyFont="1" applyFill="1" applyBorder="1"/>
    <xf numFmtId="167" fontId="8" fillId="0" borderId="13" xfId="2" applyNumberFormat="1" applyFont="1" applyFill="1" applyBorder="1"/>
    <xf numFmtId="167" fontId="8" fillId="0" borderId="14" xfId="2" applyNumberFormat="1" applyFont="1" applyFill="1" applyBorder="1"/>
    <xf numFmtId="3" fontId="8" fillId="0" borderId="16" xfId="0" applyNumberFormat="1" applyFont="1" applyBorder="1"/>
    <xf numFmtId="164" fontId="8" fillId="0" borderId="16" xfId="0" applyNumberFormat="1" applyFont="1" applyBorder="1"/>
    <xf numFmtId="164" fontId="8" fillId="0" borderId="10" xfId="0" applyNumberFormat="1" applyFont="1" applyBorder="1"/>
    <xf numFmtId="1" fontId="8" fillId="0" borderId="0" xfId="0" applyNumberFormat="1" applyFont="1"/>
    <xf numFmtId="164" fontId="8" fillId="0" borderId="0" xfId="0" applyNumberFormat="1" applyFont="1"/>
    <xf numFmtId="164" fontId="8" fillId="0" borderId="11" xfId="0" applyNumberFormat="1" applyFont="1" applyBorder="1"/>
    <xf numFmtId="164" fontId="0" fillId="0" borderId="0" xfId="0" applyNumberFormat="1"/>
    <xf numFmtId="164" fontId="0" fillId="0" borderId="11" xfId="0" applyNumberFormat="1" applyBorder="1"/>
    <xf numFmtId="164" fontId="8" fillId="0" borderId="13" xfId="0" applyNumberFormat="1" applyFont="1" applyBorder="1"/>
    <xf numFmtId="164" fontId="8" fillId="0" borderId="14" xfId="0" applyNumberFormat="1" applyFont="1" applyBorder="1"/>
    <xf numFmtId="168" fontId="0" fillId="0" borderId="8" xfId="0" applyNumberFormat="1" applyBorder="1"/>
    <xf numFmtId="168" fontId="2" fillId="0" borderId="8" xfId="0" applyNumberFormat="1" applyFont="1" applyBorder="1"/>
    <xf numFmtId="168" fontId="0" fillId="0" borderId="5" xfId="0" applyNumberFormat="1" applyBorder="1"/>
    <xf numFmtId="0" fontId="3" fillId="0" borderId="4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9" xfId="0" applyFont="1" applyBorder="1"/>
    <xf numFmtId="0" fontId="11" fillId="0" borderId="9" xfId="0" applyFont="1" applyBorder="1"/>
    <xf numFmtId="0" fontId="3" fillId="0" borderId="12" xfId="0" applyFont="1" applyBorder="1"/>
    <xf numFmtId="0" fontId="3" fillId="0" borderId="15" xfId="0" applyFont="1" applyBorder="1"/>
    <xf numFmtId="0" fontId="0" fillId="0" borderId="22" xfId="0" applyBorder="1"/>
    <xf numFmtId="3" fontId="0" fillId="0" borderId="19" xfId="0" applyNumberFormat="1" applyBorder="1" applyAlignment="1">
      <alignment horizontal="left"/>
    </xf>
    <xf numFmtId="3" fontId="0" fillId="0" borderId="21" xfId="0" applyNumberFormat="1" applyBorder="1" applyAlignment="1">
      <alignment horizontal="left"/>
    </xf>
    <xf numFmtId="167" fontId="0" fillId="0" borderId="21" xfId="0" applyNumberFormat="1" applyBorder="1" applyAlignment="1">
      <alignment horizontal="left"/>
    </xf>
    <xf numFmtId="9" fontId="0" fillId="0" borderId="21" xfId="0" applyNumberFormat="1" applyBorder="1" applyAlignment="1">
      <alignment horizontal="left"/>
    </xf>
    <xf numFmtId="0" fontId="9" fillId="0" borderId="0" xfId="0" applyFont="1"/>
    <xf numFmtId="3" fontId="0" fillId="0" borderId="24" xfId="0" applyNumberFormat="1" applyBorder="1" applyAlignment="1">
      <alignment horizontal="left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9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/>
    <xf numFmtId="3" fontId="0" fillId="0" borderId="19" xfId="0" applyNumberFormat="1" applyBorder="1"/>
    <xf numFmtId="3" fontId="0" fillId="0" borderId="21" xfId="0" applyNumberFormat="1" applyBorder="1"/>
    <xf numFmtId="167" fontId="0" fillId="0" borderId="21" xfId="0" applyNumberFormat="1" applyBorder="1"/>
    <xf numFmtId="10" fontId="0" fillId="0" borderId="21" xfId="0" applyNumberFormat="1" applyBorder="1"/>
    <xf numFmtId="9" fontId="0" fillId="0" borderId="21" xfId="0" applyNumberFormat="1" applyBorder="1"/>
    <xf numFmtId="3" fontId="0" fillId="0" borderId="24" xfId="0" applyNumberFormat="1" applyBorder="1"/>
    <xf numFmtId="169" fontId="0" fillId="0" borderId="0" xfId="3" applyNumberFormat="1" applyFont="1" applyBorder="1"/>
    <xf numFmtId="169" fontId="0" fillId="0" borderId="31" xfId="3" applyNumberFormat="1" applyFont="1" applyBorder="1"/>
    <xf numFmtId="169" fontId="0" fillId="0" borderId="33" xfId="3" applyNumberFormat="1" applyFont="1" applyBorder="1"/>
    <xf numFmtId="169" fontId="0" fillId="0" borderId="3" xfId="3" applyNumberFormat="1" applyFont="1" applyBorder="1"/>
    <xf numFmtId="169" fontId="0" fillId="0" borderId="11" xfId="3" applyNumberFormat="1" applyFont="1" applyBorder="1"/>
    <xf numFmtId="169" fontId="0" fillId="0" borderId="35" xfId="3" applyNumberFormat="1" applyFont="1" applyBorder="1"/>
    <xf numFmtId="0" fontId="0" fillId="0" borderId="27" xfId="0" applyBorder="1"/>
    <xf numFmtId="0" fontId="0" fillId="0" borderId="34" xfId="0" applyBorder="1"/>
    <xf numFmtId="0" fontId="3" fillId="0" borderId="1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/>
    <xf numFmtId="0" fontId="3" fillId="0" borderId="11" xfId="0" applyFont="1" applyBorder="1"/>
    <xf numFmtId="0" fontId="3" fillId="0" borderId="35" xfId="0" applyFont="1" applyBorder="1"/>
    <xf numFmtId="0" fontId="0" fillId="0" borderId="0" xfId="0" applyAlignment="1">
      <alignment wrapText="1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21" xfId="0" applyBorder="1"/>
    <xf numFmtId="0" fontId="3" fillId="0" borderId="22" xfId="0" applyFont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38" fontId="0" fillId="0" borderId="19" xfId="0" applyNumberFormat="1" applyBorder="1" applyAlignment="1">
      <alignment horizontal="left" vertical="center"/>
    </xf>
    <xf numFmtId="38" fontId="0" fillId="0" borderId="21" xfId="0" applyNumberFormat="1" applyBorder="1" applyAlignment="1">
      <alignment horizontal="left" vertical="center"/>
    </xf>
    <xf numFmtId="9" fontId="0" fillId="0" borderId="21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9" fontId="0" fillId="0" borderId="21" xfId="0" applyNumberFormat="1" applyBorder="1" applyAlignment="1">
      <alignment horizontal="left" vertical="center" wrapText="1"/>
    </xf>
    <xf numFmtId="9" fontId="0" fillId="0" borderId="24" xfId="0" applyNumberFormat="1" applyBorder="1" applyAlignment="1">
      <alignment horizontal="left" vertical="center"/>
    </xf>
    <xf numFmtId="167" fontId="0" fillId="0" borderId="7" xfId="2" applyNumberFormat="1" applyFont="1" applyBorder="1"/>
    <xf numFmtId="167" fontId="0" fillId="0" borderId="2" xfId="2" applyNumberFormat="1" applyFont="1" applyBorder="1"/>
    <xf numFmtId="167" fontId="0" fillId="0" borderId="6" xfId="2" applyNumberFormat="1" applyFont="1" applyBorder="1" applyAlignment="1">
      <alignment vertical="top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167" fontId="6" fillId="0" borderId="20" xfId="2" applyNumberFormat="1" applyFont="1" applyBorder="1" applyAlignment="1">
      <alignment horizontal="left" vertical="center"/>
    </xf>
    <xf numFmtId="167" fontId="6" fillId="0" borderId="22" xfId="2" applyNumberFormat="1" applyFont="1" applyBorder="1" applyAlignment="1">
      <alignment horizontal="left" vertical="center"/>
    </xf>
    <xf numFmtId="0" fontId="0" fillId="0" borderId="39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0" xfId="0" applyBorder="1"/>
    <xf numFmtId="170" fontId="0" fillId="0" borderId="1" xfId="0" quotePrefix="1" applyNumberFormat="1" applyBorder="1" applyAlignment="1">
      <alignment horizontal="center" wrapText="1"/>
    </xf>
    <xf numFmtId="170" fontId="0" fillId="0" borderId="1" xfId="0" applyNumberFormat="1" applyBorder="1" applyAlignment="1">
      <alignment horizontal="center" wrapText="1"/>
    </xf>
    <xf numFmtId="170" fontId="0" fillId="0" borderId="21" xfId="0" applyNumberFormat="1" applyBorder="1" applyAlignment="1">
      <alignment horizontal="center" wrapText="1"/>
    </xf>
    <xf numFmtId="170" fontId="0" fillId="0" borderId="37" xfId="0" applyNumberFormat="1" applyBorder="1" applyAlignment="1">
      <alignment horizontal="center" wrapText="1"/>
    </xf>
    <xf numFmtId="170" fontId="0" fillId="0" borderId="38" xfId="0" applyNumberFormat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36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3" fillId="0" borderId="2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4">
    <cellStyle name="Comma" xfId="1" builtinId="3"/>
    <cellStyle name="Comma 2" xfId="3" xr:uid="{5403028D-4CC4-4F2E-9BF4-E123E4629081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A15E-539E-4030-A3F7-6E6A274F9535}">
  <dimension ref="A1:H32"/>
  <sheetViews>
    <sheetView tabSelected="1" workbookViewId="0"/>
  </sheetViews>
  <sheetFormatPr defaultRowHeight="15" x14ac:dyDescent="0.25"/>
  <cols>
    <col min="2" max="2" width="25.7109375" customWidth="1"/>
    <col min="3" max="3" width="24.85546875" customWidth="1"/>
    <col min="4" max="4" width="22.5703125" customWidth="1"/>
    <col min="6" max="6" width="19.42578125" customWidth="1"/>
    <col min="7" max="7" width="32.28515625" customWidth="1"/>
    <col min="8" max="8" width="17.7109375" bestFit="1" customWidth="1"/>
  </cols>
  <sheetData>
    <row r="1" spans="1:8" ht="18.75" x14ac:dyDescent="0.3">
      <c r="A1" s="12" t="s">
        <v>24</v>
      </c>
    </row>
    <row r="3" spans="1:8" x14ac:dyDescent="0.25">
      <c r="A3" s="10" t="s">
        <v>48</v>
      </c>
      <c r="B3" s="10"/>
    </row>
    <row r="4" spans="1:8" ht="15.75" thickBot="1" x14ac:dyDescent="0.3">
      <c r="B4" s="10"/>
    </row>
    <row r="5" spans="1:8" ht="30" x14ac:dyDescent="0.25">
      <c r="A5" s="1"/>
      <c r="B5" s="31" t="s">
        <v>50</v>
      </c>
      <c r="C5" s="28" t="s">
        <v>22</v>
      </c>
      <c r="D5" s="29" t="s">
        <v>21</v>
      </c>
      <c r="E5" s="5"/>
      <c r="F5" s="136" t="s">
        <v>49</v>
      </c>
      <c r="G5" s="133" t="s">
        <v>0</v>
      </c>
      <c r="H5" s="25" t="s">
        <v>1</v>
      </c>
    </row>
    <row r="6" spans="1:8" x14ac:dyDescent="0.25">
      <c r="B6" s="127" t="s">
        <v>2</v>
      </c>
      <c r="C6" s="128">
        <v>10</v>
      </c>
      <c r="D6" s="129">
        <v>11</v>
      </c>
      <c r="F6" s="137">
        <v>0.996</v>
      </c>
      <c r="G6" s="134" t="s">
        <v>3</v>
      </c>
      <c r="H6" s="26" t="s">
        <v>4</v>
      </c>
    </row>
    <row r="7" spans="1:8" x14ac:dyDescent="0.25">
      <c r="B7" s="127" t="s">
        <v>5</v>
      </c>
      <c r="C7" s="128">
        <v>3</v>
      </c>
      <c r="D7" s="129">
        <v>4</v>
      </c>
      <c r="F7" s="137">
        <v>0.996</v>
      </c>
      <c r="G7" s="134" t="s">
        <v>6</v>
      </c>
      <c r="H7" s="26" t="s">
        <v>7</v>
      </c>
    </row>
    <row r="8" spans="1:8" x14ac:dyDescent="0.25">
      <c r="B8" s="127" t="s">
        <v>8</v>
      </c>
      <c r="C8" s="128">
        <v>5</v>
      </c>
      <c r="D8" s="129">
        <v>6</v>
      </c>
      <c r="F8" s="137">
        <v>0.995</v>
      </c>
      <c r="G8" s="134" t="s">
        <v>9</v>
      </c>
      <c r="H8" s="26" t="s">
        <v>10</v>
      </c>
    </row>
    <row r="9" spans="1:8" x14ac:dyDescent="0.25">
      <c r="B9" s="127" t="s">
        <v>11</v>
      </c>
      <c r="C9" s="128">
        <v>4</v>
      </c>
      <c r="D9" s="129">
        <v>5</v>
      </c>
      <c r="F9" s="137">
        <v>0.99</v>
      </c>
      <c r="G9" s="134" t="s">
        <v>12</v>
      </c>
      <c r="H9" s="26" t="s">
        <v>13</v>
      </c>
    </row>
    <row r="10" spans="1:8" x14ac:dyDescent="0.25">
      <c r="B10" s="127" t="s">
        <v>14</v>
      </c>
      <c r="C10" s="128">
        <v>6</v>
      </c>
      <c r="D10" s="129">
        <v>7</v>
      </c>
      <c r="F10" s="137">
        <v>0.95</v>
      </c>
      <c r="G10" s="134" t="s">
        <v>15</v>
      </c>
      <c r="H10" s="26" t="s">
        <v>16</v>
      </c>
    </row>
    <row r="11" spans="1:8" ht="15.75" thickBot="1" x14ac:dyDescent="0.3">
      <c r="B11" s="130" t="s">
        <v>17</v>
      </c>
      <c r="C11" s="131">
        <v>1</v>
      </c>
      <c r="D11" s="132">
        <v>2</v>
      </c>
      <c r="F11" s="138">
        <v>0.95</v>
      </c>
      <c r="G11" s="135" t="s">
        <v>18</v>
      </c>
      <c r="H11" s="27" t="s">
        <v>19</v>
      </c>
    </row>
    <row r="12" spans="1:8" ht="15.75" thickBot="1" x14ac:dyDescent="0.3">
      <c r="B12" s="1"/>
      <c r="C12" s="2"/>
      <c r="D12" s="2"/>
    </row>
    <row r="13" spans="1:8" ht="15.75" thickBot="1" x14ac:dyDescent="0.3">
      <c r="B13" s="30" t="s">
        <v>20</v>
      </c>
      <c r="C13" s="149">
        <v>25</v>
      </c>
      <c r="D13" s="150"/>
    </row>
    <row r="14" spans="1:8" x14ac:dyDescent="0.25">
      <c r="B14" s="3"/>
      <c r="C14" s="6"/>
      <c r="D14" s="6"/>
    </row>
    <row r="15" spans="1:8" x14ac:dyDescent="0.25">
      <c r="B15" s="3"/>
      <c r="C15" s="6"/>
      <c r="D15" s="6"/>
    </row>
    <row r="16" spans="1:8" x14ac:dyDescent="0.25">
      <c r="A16" s="1" t="s">
        <v>120</v>
      </c>
    </row>
    <row r="19" spans="1:4" x14ac:dyDescent="0.25">
      <c r="B19" s="7"/>
      <c r="C19" s="4"/>
      <c r="D19" s="4"/>
    </row>
    <row r="20" spans="1:4" ht="15.75" thickBot="1" x14ac:dyDescent="0.3"/>
    <row r="21" spans="1:4" ht="15.75" thickBot="1" x14ac:dyDescent="0.3">
      <c r="B21" s="151" t="s">
        <v>23</v>
      </c>
      <c r="C21" s="152"/>
      <c r="D21" s="153"/>
    </row>
    <row r="23" spans="1:4" x14ac:dyDescent="0.25">
      <c r="C23" s="9"/>
      <c r="D23" s="9"/>
    </row>
    <row r="24" spans="1:4" x14ac:dyDescent="0.25">
      <c r="A24" s="11" t="s">
        <v>121</v>
      </c>
      <c r="C24" s="9"/>
      <c r="D24" s="9"/>
    </row>
    <row r="25" spans="1:4" x14ac:dyDescent="0.25">
      <c r="C25" s="9"/>
      <c r="D25" s="9"/>
    </row>
    <row r="26" spans="1:4" x14ac:dyDescent="0.25">
      <c r="B26" s="1" t="s">
        <v>25</v>
      </c>
      <c r="C26" s="9"/>
      <c r="D26" s="9"/>
    </row>
    <row r="27" spans="1:4" ht="15.75" thickBot="1" x14ac:dyDescent="0.3">
      <c r="C27" s="8"/>
      <c r="D27" s="8"/>
    </row>
    <row r="28" spans="1:4" ht="15.75" thickBot="1" x14ac:dyDescent="0.3">
      <c r="B28" s="151" t="s">
        <v>23</v>
      </c>
      <c r="C28" s="152"/>
      <c r="D28" s="153"/>
    </row>
    <row r="29" spans="1:4" x14ac:dyDescent="0.25">
      <c r="C29" s="4"/>
      <c r="D29" s="4"/>
    </row>
    <row r="30" spans="1:4" x14ac:dyDescent="0.25">
      <c r="B30" s="1" t="s">
        <v>26</v>
      </c>
    </row>
    <row r="31" spans="1:4" ht="15.75" thickBot="1" x14ac:dyDescent="0.3"/>
    <row r="32" spans="1:4" ht="15.75" thickBot="1" x14ac:dyDescent="0.3">
      <c r="B32" s="151" t="s">
        <v>23</v>
      </c>
      <c r="C32" s="152"/>
      <c r="D32" s="153"/>
    </row>
  </sheetData>
  <mergeCells count="4">
    <mergeCell ref="C13:D13"/>
    <mergeCell ref="B21:D21"/>
    <mergeCell ref="B28:D28"/>
    <mergeCell ref="B32:D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8223-DF39-4924-95B9-C735066F2EA0}">
  <dimension ref="A1:L85"/>
  <sheetViews>
    <sheetView workbookViewId="0"/>
  </sheetViews>
  <sheetFormatPr defaultRowHeight="15" x14ac:dyDescent="0.25"/>
  <cols>
    <col min="2" max="2" width="41.5703125" customWidth="1"/>
    <col min="3" max="3" width="16.85546875" customWidth="1"/>
    <col min="4" max="4" width="21" customWidth="1"/>
    <col min="5" max="12" width="12.7109375" customWidth="1"/>
  </cols>
  <sheetData>
    <row r="1" spans="1:4" ht="18.75" x14ac:dyDescent="0.3">
      <c r="A1" s="12" t="s">
        <v>39</v>
      </c>
    </row>
    <row r="3" spans="1:4" x14ac:dyDescent="0.25">
      <c r="A3" s="1" t="s">
        <v>47</v>
      </c>
    </row>
    <row r="5" spans="1:4" ht="15.75" thickBot="1" x14ac:dyDescent="0.3"/>
    <row r="6" spans="1:4" x14ac:dyDescent="0.25">
      <c r="B6" s="16"/>
      <c r="C6" s="154" t="s">
        <v>27</v>
      </c>
      <c r="D6" s="155"/>
    </row>
    <row r="7" spans="1:4" x14ac:dyDescent="0.25">
      <c r="B7" s="17"/>
      <c r="C7" s="15" t="s">
        <v>41</v>
      </c>
      <c r="D7" s="18" t="s">
        <v>42</v>
      </c>
    </row>
    <row r="8" spans="1:4" x14ac:dyDescent="0.25">
      <c r="B8" s="17" t="s">
        <v>40</v>
      </c>
      <c r="C8" s="21">
        <v>10000</v>
      </c>
      <c r="D8" s="22">
        <v>4000</v>
      </c>
    </row>
    <row r="9" spans="1:4" x14ac:dyDescent="0.25">
      <c r="B9" s="19" t="s">
        <v>43</v>
      </c>
      <c r="C9" s="21">
        <v>11500</v>
      </c>
      <c r="D9" s="22">
        <v>2800</v>
      </c>
    </row>
    <row r="10" spans="1:4" x14ac:dyDescent="0.25">
      <c r="B10" s="19" t="s">
        <v>44</v>
      </c>
      <c r="C10" s="21">
        <v>11000</v>
      </c>
      <c r="D10" s="22">
        <v>3200</v>
      </c>
    </row>
    <row r="11" spans="1:4" x14ac:dyDescent="0.25">
      <c r="B11" s="19" t="s">
        <v>45</v>
      </c>
      <c r="C11" s="21">
        <v>9000</v>
      </c>
      <c r="D11" s="22">
        <v>4800</v>
      </c>
    </row>
    <row r="12" spans="1:4" ht="15.75" thickBot="1" x14ac:dyDescent="0.3">
      <c r="B12" s="20" t="s">
        <v>46</v>
      </c>
      <c r="C12" s="23">
        <v>8500</v>
      </c>
      <c r="D12" s="24">
        <v>5200</v>
      </c>
    </row>
    <row r="15" spans="1:4" x14ac:dyDescent="0.25">
      <c r="A15" s="1" t="s">
        <v>114</v>
      </c>
    </row>
    <row r="19" spans="1:4" x14ac:dyDescent="0.25">
      <c r="C19" s="13"/>
    </row>
    <row r="23" spans="1:4" ht="15.75" thickBot="1" x14ac:dyDescent="0.3"/>
    <row r="24" spans="1:4" ht="15.75" thickBot="1" x14ac:dyDescent="0.3">
      <c r="B24" s="151" t="s">
        <v>23</v>
      </c>
      <c r="C24" s="152"/>
      <c r="D24" s="153"/>
    </row>
    <row r="27" spans="1:4" x14ac:dyDescent="0.25">
      <c r="A27" s="1" t="s">
        <v>115</v>
      </c>
    </row>
    <row r="31" spans="1:4" x14ac:dyDescent="0.25">
      <c r="C31" s="13"/>
    </row>
    <row r="32" spans="1:4" x14ac:dyDescent="0.25">
      <c r="C32" s="13"/>
    </row>
    <row r="33" spans="1:4" ht="15.75" thickBot="1" x14ac:dyDescent="0.3">
      <c r="D33" s="13"/>
    </row>
    <row r="34" spans="1:4" ht="15.75" thickBot="1" x14ac:dyDescent="0.3">
      <c r="B34" s="151" t="s">
        <v>23</v>
      </c>
      <c r="C34" s="152"/>
      <c r="D34" s="153"/>
    </row>
    <row r="35" spans="1:4" x14ac:dyDescent="0.25">
      <c r="B35" s="32"/>
      <c r="C35" s="32"/>
      <c r="D35" s="32"/>
    </row>
    <row r="36" spans="1:4" x14ac:dyDescent="0.25">
      <c r="B36" s="32"/>
      <c r="C36" s="32"/>
      <c r="D36" s="32"/>
    </row>
    <row r="37" spans="1:4" x14ac:dyDescent="0.25">
      <c r="B37" s="32"/>
      <c r="C37" s="32"/>
      <c r="D37" s="32"/>
    </row>
    <row r="38" spans="1:4" x14ac:dyDescent="0.25">
      <c r="A38" s="1" t="s">
        <v>116</v>
      </c>
    </row>
    <row r="42" spans="1:4" x14ac:dyDescent="0.25">
      <c r="C42" s="13"/>
    </row>
    <row r="43" spans="1:4" x14ac:dyDescent="0.25">
      <c r="C43" s="13"/>
    </row>
    <row r="44" spans="1:4" ht="15.75" thickBot="1" x14ac:dyDescent="0.3">
      <c r="D44" s="13"/>
    </row>
    <row r="45" spans="1:4" ht="15.75" thickBot="1" x14ac:dyDescent="0.3">
      <c r="B45" s="151" t="s">
        <v>23</v>
      </c>
      <c r="C45" s="152"/>
      <c r="D45" s="153"/>
    </row>
    <row r="46" spans="1:4" x14ac:dyDescent="0.25">
      <c r="B46" s="32"/>
      <c r="C46" s="32"/>
      <c r="D46" s="32"/>
    </row>
    <row r="47" spans="1:4" x14ac:dyDescent="0.25">
      <c r="B47" s="32"/>
      <c r="C47" s="32"/>
      <c r="D47" s="32"/>
    </row>
    <row r="48" spans="1:4" x14ac:dyDescent="0.25">
      <c r="A48" s="1" t="s">
        <v>117</v>
      </c>
    </row>
    <row r="49" spans="1:4" ht="15.75" thickBot="1" x14ac:dyDescent="0.3">
      <c r="C49" s="1"/>
    </row>
    <row r="50" spans="1:4" x14ac:dyDescent="0.25">
      <c r="B50" s="16" t="s">
        <v>51</v>
      </c>
      <c r="C50" s="69">
        <v>1602</v>
      </c>
    </row>
    <row r="51" spans="1:4" x14ac:dyDescent="0.25">
      <c r="B51" s="17" t="s">
        <v>56</v>
      </c>
      <c r="C51" s="70">
        <v>500</v>
      </c>
    </row>
    <row r="52" spans="1:4" x14ac:dyDescent="0.25">
      <c r="B52" s="17" t="s">
        <v>52</v>
      </c>
      <c r="C52" s="71">
        <v>5.2999999999999999E-2</v>
      </c>
    </row>
    <row r="53" spans="1:4" x14ac:dyDescent="0.25">
      <c r="B53" s="17" t="s">
        <v>53</v>
      </c>
      <c r="C53" s="72">
        <v>0.05</v>
      </c>
    </row>
    <row r="54" spans="1:4" ht="15.75" thickBot="1" x14ac:dyDescent="0.3">
      <c r="B54" s="68" t="s">
        <v>54</v>
      </c>
      <c r="C54" s="74">
        <v>0</v>
      </c>
    </row>
    <row r="57" spans="1:4" x14ac:dyDescent="0.25">
      <c r="A57" s="1" t="s">
        <v>118</v>
      </c>
    </row>
    <row r="59" spans="1:4" ht="15.75" thickBot="1" x14ac:dyDescent="0.3"/>
    <row r="60" spans="1:4" ht="15.75" thickBot="1" x14ac:dyDescent="0.3">
      <c r="B60" s="151" t="s">
        <v>23</v>
      </c>
      <c r="C60" s="152"/>
      <c r="D60" s="153"/>
    </row>
    <row r="62" spans="1:4" x14ac:dyDescent="0.25">
      <c r="A62" s="1" t="s">
        <v>119</v>
      </c>
    </row>
    <row r="64" spans="1:4" ht="15.75" thickBot="1" x14ac:dyDescent="0.3"/>
    <row r="65" spans="1:12" ht="15.75" thickBot="1" x14ac:dyDescent="0.3">
      <c r="B65" s="151" t="s">
        <v>23</v>
      </c>
      <c r="C65" s="152"/>
      <c r="D65" s="153"/>
    </row>
    <row r="68" spans="1:12" x14ac:dyDescent="0.25">
      <c r="A68" s="73" t="s">
        <v>57</v>
      </c>
    </row>
    <row r="70" spans="1:12" x14ac:dyDescent="0.25">
      <c r="B70" s="61" t="s">
        <v>29</v>
      </c>
      <c r="C70" s="62">
        <v>1</v>
      </c>
      <c r="D70" s="62">
        <v>2</v>
      </c>
      <c r="E70" s="62">
        <v>3</v>
      </c>
      <c r="F70" s="62">
        <v>4</v>
      </c>
      <c r="G70" s="62">
        <v>5</v>
      </c>
      <c r="H70" s="62">
        <v>6</v>
      </c>
      <c r="I70" s="62">
        <v>7</v>
      </c>
      <c r="J70" s="62">
        <v>8</v>
      </c>
      <c r="K70" s="62">
        <v>9</v>
      </c>
      <c r="L70" s="63">
        <v>10</v>
      </c>
    </row>
    <row r="71" spans="1:12" x14ac:dyDescent="0.25">
      <c r="B71" s="64" t="s">
        <v>30</v>
      </c>
      <c r="C71" s="33"/>
      <c r="D71" s="33"/>
      <c r="E71" s="33"/>
      <c r="F71" s="33"/>
      <c r="G71" s="33"/>
      <c r="H71" s="33"/>
      <c r="I71" s="33"/>
      <c r="J71" s="33"/>
      <c r="K71" s="33"/>
      <c r="L71" s="34"/>
    </row>
    <row r="72" spans="1:12" ht="18" x14ac:dyDescent="0.35">
      <c r="B72" s="65" t="s">
        <v>55</v>
      </c>
      <c r="C72" s="35"/>
      <c r="D72" s="36"/>
      <c r="E72" s="36"/>
      <c r="F72" s="36"/>
      <c r="G72" s="36"/>
      <c r="H72" s="36"/>
      <c r="I72" s="36"/>
      <c r="J72" s="36"/>
      <c r="K72" s="36"/>
      <c r="L72" s="37"/>
    </row>
    <row r="73" spans="1:12" x14ac:dyDescent="0.25">
      <c r="B73" s="65"/>
      <c r="C73" s="33"/>
      <c r="D73" s="33"/>
      <c r="E73" s="33"/>
      <c r="F73" s="33"/>
      <c r="G73" s="33"/>
      <c r="H73" s="33"/>
      <c r="I73" s="33"/>
      <c r="J73" s="33"/>
      <c r="K73" s="33"/>
      <c r="L73" s="38"/>
    </row>
    <row r="74" spans="1:12" x14ac:dyDescent="0.25">
      <c r="B74" s="65"/>
      <c r="C74" s="33"/>
      <c r="D74" s="33"/>
      <c r="E74" s="33"/>
      <c r="F74" s="33"/>
      <c r="G74" s="33"/>
      <c r="H74" s="33"/>
      <c r="I74" s="33"/>
      <c r="J74" s="33"/>
      <c r="K74" s="33"/>
      <c r="L74" s="38"/>
    </row>
    <row r="75" spans="1:12" x14ac:dyDescent="0.25">
      <c r="B75" s="64"/>
      <c r="C75" s="39"/>
      <c r="D75" s="39"/>
      <c r="E75" s="39"/>
      <c r="F75" s="39"/>
      <c r="G75" s="39"/>
      <c r="H75" s="39"/>
      <c r="I75" s="39"/>
      <c r="J75" s="39"/>
      <c r="K75" s="39"/>
      <c r="L75" s="40"/>
    </row>
    <row r="76" spans="1:12" x14ac:dyDescent="0.25">
      <c r="B76" s="64"/>
      <c r="C76" s="41"/>
      <c r="D76" s="42"/>
      <c r="E76" s="42"/>
      <c r="F76" s="42"/>
      <c r="G76" s="42"/>
      <c r="H76" s="42"/>
      <c r="I76" s="42"/>
      <c r="J76" s="42"/>
      <c r="K76" s="42"/>
      <c r="L76" s="43"/>
    </row>
    <row r="77" spans="1:12" x14ac:dyDescent="0.25">
      <c r="B77" s="64" t="s">
        <v>31</v>
      </c>
      <c r="C77" s="41"/>
      <c r="D77" s="44"/>
      <c r="E77" s="44"/>
      <c r="F77" s="44"/>
      <c r="G77" s="44"/>
      <c r="H77" s="44"/>
      <c r="I77" s="44"/>
      <c r="J77" s="44"/>
      <c r="K77" s="44"/>
      <c r="L77" s="45"/>
    </row>
    <row r="78" spans="1:12" x14ac:dyDescent="0.25">
      <c r="B78" s="64" t="s">
        <v>32</v>
      </c>
      <c r="C78" s="44"/>
      <c r="D78" s="44"/>
      <c r="E78" s="44"/>
      <c r="F78" s="44"/>
      <c r="G78" s="44"/>
      <c r="H78" s="44"/>
      <c r="I78" s="44"/>
      <c r="J78" s="44"/>
      <c r="K78" s="44"/>
      <c r="L78" s="45"/>
    </row>
    <row r="79" spans="1:12" x14ac:dyDescent="0.25">
      <c r="B79" s="66" t="s">
        <v>33</v>
      </c>
      <c r="C79" s="46"/>
      <c r="D79" s="46"/>
      <c r="E79" s="46"/>
      <c r="F79" s="46"/>
      <c r="G79" s="46"/>
      <c r="H79" s="46"/>
      <c r="I79" s="46"/>
      <c r="J79" s="46"/>
      <c r="K79" s="46"/>
      <c r="L79" s="47"/>
    </row>
    <row r="80" spans="1:12" x14ac:dyDescent="0.25">
      <c r="B80" s="67" t="s">
        <v>28</v>
      </c>
      <c r="C80" s="48"/>
      <c r="D80" s="49"/>
      <c r="E80" s="49"/>
      <c r="F80" s="49"/>
      <c r="G80" s="49"/>
      <c r="H80" s="49"/>
      <c r="I80" s="49"/>
      <c r="J80" s="49"/>
      <c r="K80" s="49"/>
      <c r="L80" s="50"/>
    </row>
    <row r="81" spans="2:12" x14ac:dyDescent="0.25">
      <c r="B81" s="64" t="s">
        <v>34</v>
      </c>
      <c r="C81" s="51"/>
      <c r="D81" s="52"/>
      <c r="E81" s="52"/>
      <c r="F81" s="52"/>
      <c r="G81" s="52"/>
      <c r="H81" s="52"/>
      <c r="I81" s="52"/>
      <c r="J81" s="52"/>
      <c r="K81" s="52"/>
      <c r="L81" s="53"/>
    </row>
    <row r="82" spans="2:12" x14ac:dyDescent="0.25">
      <c r="B82" s="64" t="s">
        <v>35</v>
      </c>
      <c r="D82" s="54"/>
      <c r="E82" s="54"/>
      <c r="F82" s="54"/>
      <c r="G82" s="54"/>
      <c r="H82" s="54"/>
      <c r="I82" s="54"/>
      <c r="J82" s="54"/>
      <c r="K82" s="54"/>
      <c r="L82" s="55"/>
    </row>
    <row r="83" spans="2:12" x14ac:dyDescent="0.25">
      <c r="B83" s="64" t="s">
        <v>36</v>
      </c>
      <c r="C83" s="52"/>
      <c r="D83" s="52"/>
      <c r="E83" s="52"/>
      <c r="F83" s="52"/>
      <c r="G83" s="52"/>
      <c r="H83" s="52"/>
      <c r="I83" s="52"/>
      <c r="J83" s="52"/>
      <c r="K83" s="52"/>
      <c r="L83" s="53"/>
    </row>
    <row r="84" spans="2:12" x14ac:dyDescent="0.25">
      <c r="B84" s="66" t="s">
        <v>37</v>
      </c>
      <c r="C84" s="56"/>
      <c r="D84" s="56"/>
      <c r="E84" s="56"/>
      <c r="F84" s="56"/>
      <c r="G84" s="56"/>
      <c r="H84" s="56"/>
      <c r="I84" s="56"/>
      <c r="J84" s="56"/>
      <c r="K84" s="56"/>
      <c r="L84" s="57"/>
    </row>
    <row r="85" spans="2:12" x14ac:dyDescent="0.25">
      <c r="B85" s="61" t="s">
        <v>38</v>
      </c>
      <c r="C85" s="58"/>
      <c r="D85" s="58"/>
      <c r="E85" s="58"/>
      <c r="F85" s="58"/>
      <c r="G85" s="59"/>
      <c r="H85" s="58"/>
      <c r="I85" s="58"/>
      <c r="J85" s="58"/>
      <c r="K85" s="58"/>
      <c r="L85" s="60"/>
    </row>
  </sheetData>
  <mergeCells count="6">
    <mergeCell ref="B65:D65"/>
    <mergeCell ref="C6:D6"/>
    <mergeCell ref="B24:D24"/>
    <mergeCell ref="B34:D34"/>
    <mergeCell ref="B45:D45"/>
    <mergeCell ref="B60:D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A89F-728E-4AE3-B0CD-896E1D3ACD7D}">
  <dimension ref="A1:D27"/>
  <sheetViews>
    <sheetView zoomScaleNormal="100" workbookViewId="0">
      <selection activeCell="A23" sqref="A23"/>
    </sheetView>
  </sheetViews>
  <sheetFormatPr defaultRowHeight="15" x14ac:dyDescent="0.25"/>
  <cols>
    <col min="2" max="2" width="17.42578125" bestFit="1" customWidth="1"/>
    <col min="3" max="3" width="11.85546875" bestFit="1" customWidth="1"/>
  </cols>
  <sheetData>
    <row r="1" spans="1:3" ht="18.75" x14ac:dyDescent="0.3">
      <c r="A1" s="12" t="s">
        <v>62</v>
      </c>
    </row>
    <row r="3" spans="1:3" x14ac:dyDescent="0.25">
      <c r="A3" s="1" t="s">
        <v>111</v>
      </c>
    </row>
    <row r="4" spans="1:3" ht="15.75" thickBot="1" x14ac:dyDescent="0.3"/>
    <row r="5" spans="1:3" x14ac:dyDescent="0.25">
      <c r="B5" s="75" t="s">
        <v>20</v>
      </c>
      <c r="C5" s="76">
        <v>200</v>
      </c>
    </row>
    <row r="6" spans="1:3" x14ac:dyDescent="0.25">
      <c r="B6" s="77" t="s">
        <v>58</v>
      </c>
      <c r="C6" s="78">
        <v>150</v>
      </c>
    </row>
    <row r="7" spans="1:3" x14ac:dyDescent="0.25">
      <c r="B7" s="77" t="s">
        <v>59</v>
      </c>
      <c r="C7" s="78">
        <v>45</v>
      </c>
    </row>
    <row r="8" spans="1:3" x14ac:dyDescent="0.25">
      <c r="B8" s="77" t="s">
        <v>60</v>
      </c>
      <c r="C8" s="79">
        <v>1.03</v>
      </c>
    </row>
    <row r="9" spans="1:3" ht="15.75" thickBot="1" x14ac:dyDescent="0.3">
      <c r="B9" s="80" t="s">
        <v>61</v>
      </c>
      <c r="C9" s="81">
        <v>55</v>
      </c>
    </row>
    <row r="12" spans="1:3" ht="15.75" x14ac:dyDescent="0.25">
      <c r="A12" s="1" t="s">
        <v>112</v>
      </c>
      <c r="B12" s="82"/>
    </row>
    <row r="16" spans="1:3" ht="15.75" thickBot="1" x14ac:dyDescent="0.3"/>
    <row r="17" spans="1:4" ht="15.75" thickBot="1" x14ac:dyDescent="0.3">
      <c r="B17" s="151" t="s">
        <v>23</v>
      </c>
      <c r="C17" s="152"/>
      <c r="D17" s="153"/>
    </row>
    <row r="22" spans="1:4" ht="15.75" x14ac:dyDescent="0.25">
      <c r="A22" s="1" t="s">
        <v>113</v>
      </c>
      <c r="B22" s="82"/>
    </row>
    <row r="26" spans="1:4" ht="15.75" thickBot="1" x14ac:dyDescent="0.3"/>
    <row r="27" spans="1:4" ht="15.75" thickBot="1" x14ac:dyDescent="0.3">
      <c r="B27" s="151" t="s">
        <v>23</v>
      </c>
      <c r="C27" s="152"/>
      <c r="D27" s="153"/>
    </row>
  </sheetData>
  <mergeCells count="2">
    <mergeCell ref="B17:D17"/>
    <mergeCell ref="B27:D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0673-D042-4998-A43B-643619CEE115}">
  <dimension ref="A1:D18"/>
  <sheetViews>
    <sheetView workbookViewId="0">
      <selection activeCell="B27" sqref="B27"/>
    </sheetView>
  </sheetViews>
  <sheetFormatPr defaultRowHeight="15" x14ac:dyDescent="0.25"/>
  <cols>
    <col min="2" max="2" width="28.42578125" customWidth="1"/>
    <col min="3" max="3" width="10.140625" bestFit="1" customWidth="1"/>
  </cols>
  <sheetData>
    <row r="1" spans="1:3" ht="18.75" x14ac:dyDescent="0.3">
      <c r="A1" s="12" t="s">
        <v>63</v>
      </c>
    </row>
    <row r="3" spans="1:3" x14ac:dyDescent="0.25">
      <c r="A3" s="1" t="s">
        <v>110</v>
      </c>
    </row>
    <row r="4" spans="1:3" ht="15.75" thickBot="1" x14ac:dyDescent="0.3"/>
    <row r="5" spans="1:3" x14ac:dyDescent="0.25">
      <c r="B5" s="16" t="s">
        <v>64</v>
      </c>
      <c r="C5" s="84">
        <v>100000</v>
      </c>
    </row>
    <row r="6" spans="1:3" x14ac:dyDescent="0.25">
      <c r="B6" s="17" t="s">
        <v>65</v>
      </c>
      <c r="C6" s="85">
        <v>20000</v>
      </c>
    </row>
    <row r="7" spans="1:3" x14ac:dyDescent="0.25">
      <c r="B7" s="17" t="s">
        <v>66</v>
      </c>
      <c r="C7" s="86">
        <v>1E-3</v>
      </c>
    </row>
    <row r="8" spans="1:3" x14ac:dyDescent="0.25">
      <c r="B8" s="17" t="s">
        <v>67</v>
      </c>
      <c r="C8" s="87">
        <v>1.5E-3</v>
      </c>
    </row>
    <row r="9" spans="1:3" x14ac:dyDescent="0.25">
      <c r="B9" s="17" t="s">
        <v>68</v>
      </c>
      <c r="C9" s="88">
        <v>0.04</v>
      </c>
    </row>
    <row r="10" spans="1:3" x14ac:dyDescent="0.25">
      <c r="B10" s="17" t="s">
        <v>69</v>
      </c>
      <c r="C10" s="87">
        <v>4.4999999999999998E-2</v>
      </c>
    </row>
    <row r="11" spans="1:3" x14ac:dyDescent="0.25">
      <c r="B11" s="17" t="s">
        <v>70</v>
      </c>
      <c r="C11" s="85">
        <v>200</v>
      </c>
    </row>
    <row r="12" spans="1:3" ht="15.75" thickBot="1" x14ac:dyDescent="0.3">
      <c r="B12" s="68" t="s">
        <v>71</v>
      </c>
      <c r="C12" s="89">
        <v>180</v>
      </c>
    </row>
    <row r="15" spans="1:3" x14ac:dyDescent="0.25">
      <c r="B15" s="1" t="s">
        <v>72</v>
      </c>
    </row>
    <row r="17" spans="2:4" ht="15.75" thickBot="1" x14ac:dyDescent="0.3"/>
    <row r="18" spans="2:4" ht="15.75" thickBot="1" x14ac:dyDescent="0.3">
      <c r="B18" s="151" t="s">
        <v>23</v>
      </c>
      <c r="C18" s="152"/>
      <c r="D18" s="153"/>
    </row>
  </sheetData>
  <mergeCells count="1">
    <mergeCell ref="B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D2A84-3370-4725-8091-B123830090E9}">
  <dimension ref="A1:Q62"/>
  <sheetViews>
    <sheetView workbookViewId="0"/>
  </sheetViews>
  <sheetFormatPr defaultRowHeight="15" x14ac:dyDescent="0.25"/>
  <cols>
    <col min="1" max="1" width="18" customWidth="1"/>
    <col min="2" max="2" width="20.7109375" customWidth="1"/>
    <col min="3" max="3" width="19.28515625" customWidth="1"/>
    <col min="4" max="4" width="22.85546875" customWidth="1"/>
    <col min="5" max="5" width="14.42578125" customWidth="1"/>
    <col min="7" max="7" width="11.140625" customWidth="1"/>
  </cols>
  <sheetData>
    <row r="1" spans="1:17" ht="18.75" x14ac:dyDescent="0.3">
      <c r="A1" s="12" t="s">
        <v>109</v>
      </c>
    </row>
    <row r="4" spans="1:17" x14ac:dyDescent="0.25">
      <c r="A4" s="1" t="s">
        <v>126</v>
      </c>
    </row>
    <row r="5" spans="1:17" x14ac:dyDescent="0.25">
      <c r="A5" s="1"/>
    </row>
    <row r="6" spans="1:17" ht="15.75" thickBot="1" x14ac:dyDescent="0.3">
      <c r="A6" s="1"/>
    </row>
    <row r="7" spans="1:17" x14ac:dyDescent="0.25">
      <c r="F7" s="96"/>
      <c r="G7" s="97"/>
      <c r="H7" s="162" t="s">
        <v>73</v>
      </c>
      <c r="I7" s="163"/>
      <c r="J7" s="162" t="s">
        <v>74</v>
      </c>
      <c r="K7" s="162"/>
      <c r="L7" s="162"/>
      <c r="M7" s="162"/>
      <c r="N7" s="162"/>
      <c r="O7" s="162"/>
      <c r="P7" s="162"/>
      <c r="Q7" s="164"/>
    </row>
    <row r="8" spans="1:17" ht="15.75" thickBot="1" x14ac:dyDescent="0.3">
      <c r="F8" s="100"/>
      <c r="G8" s="101" t="s">
        <v>75</v>
      </c>
      <c r="H8" s="165" t="s">
        <v>76</v>
      </c>
      <c r="I8" s="166"/>
      <c r="J8" s="165" t="s">
        <v>77</v>
      </c>
      <c r="K8" s="165"/>
      <c r="L8" s="165" t="s">
        <v>78</v>
      </c>
      <c r="M8" s="165"/>
      <c r="N8" s="165" t="s">
        <v>79</v>
      </c>
      <c r="O8" s="165"/>
      <c r="P8" s="165" t="s">
        <v>76</v>
      </c>
      <c r="Q8" s="167"/>
    </row>
    <row r="9" spans="1:17" x14ac:dyDescent="0.25">
      <c r="B9" s="16"/>
      <c r="C9" s="104" t="s">
        <v>73</v>
      </c>
      <c r="D9" s="105" t="s">
        <v>74</v>
      </c>
      <c r="F9" s="100"/>
      <c r="G9" s="101"/>
      <c r="H9" s="2" t="s">
        <v>80</v>
      </c>
      <c r="I9" s="98" t="s">
        <v>81</v>
      </c>
      <c r="J9" s="2" t="str">
        <f t="shared" ref="J9:Q9" si="0">H9</f>
        <v>BEL</v>
      </c>
      <c r="K9" s="2" t="str">
        <f t="shared" si="0"/>
        <v>RA</v>
      </c>
      <c r="L9" s="2" t="str">
        <f t="shared" si="0"/>
        <v>BEL</v>
      </c>
      <c r="M9" s="2" t="str">
        <f t="shared" si="0"/>
        <v>RA</v>
      </c>
      <c r="N9" s="2" t="str">
        <f t="shared" si="0"/>
        <v>BEL</v>
      </c>
      <c r="O9" s="2" t="str">
        <f t="shared" si="0"/>
        <v>RA</v>
      </c>
      <c r="P9" s="2" t="str">
        <f t="shared" si="0"/>
        <v>BEL</v>
      </c>
      <c r="Q9" s="99" t="str">
        <f t="shared" si="0"/>
        <v>RA</v>
      </c>
    </row>
    <row r="10" spans="1:17" x14ac:dyDescent="0.25">
      <c r="B10" s="106" t="s">
        <v>82</v>
      </c>
      <c r="C10" s="83" t="s">
        <v>83</v>
      </c>
      <c r="D10" s="107" t="s">
        <v>84</v>
      </c>
      <c r="F10" s="156">
        <v>2024</v>
      </c>
      <c r="G10" s="101" t="s">
        <v>85</v>
      </c>
      <c r="H10" s="90">
        <v>-250000</v>
      </c>
      <c r="I10" s="94">
        <v>100000</v>
      </c>
      <c r="J10" s="90">
        <v>-40000</v>
      </c>
      <c r="K10" s="90">
        <v>8000</v>
      </c>
      <c r="L10" s="90">
        <v>-20000</v>
      </c>
      <c r="M10" s="90">
        <v>5000</v>
      </c>
      <c r="N10" s="90">
        <v>-30000</v>
      </c>
      <c r="O10" s="90">
        <v>9000</v>
      </c>
      <c r="P10" s="90">
        <v>-30000</v>
      </c>
      <c r="Q10" s="91">
        <v>12000</v>
      </c>
    </row>
    <row r="11" spans="1:17" ht="45.75" thickBot="1" x14ac:dyDescent="0.3">
      <c r="B11" s="108" t="s">
        <v>86</v>
      </c>
      <c r="C11" s="109" t="s">
        <v>87</v>
      </c>
      <c r="D11" s="110" t="s">
        <v>88</v>
      </c>
      <c r="F11" s="156"/>
      <c r="G11" s="101" t="s">
        <v>89</v>
      </c>
      <c r="H11" s="90">
        <v>-300000</v>
      </c>
      <c r="I11" s="94">
        <f t="shared" ref="I11:I33" si="1">I10/H10*H11</f>
        <v>120000</v>
      </c>
      <c r="J11" s="90">
        <v>0</v>
      </c>
      <c r="K11" s="90">
        <f>J11*0.2</f>
        <v>0</v>
      </c>
      <c r="L11" s="90">
        <v>-5000</v>
      </c>
      <c r="M11" s="90">
        <f t="shared" ref="M11:M29" si="2">-L11*(0.25)</f>
        <v>1250</v>
      </c>
      <c r="N11" s="90">
        <v>0</v>
      </c>
      <c r="O11" s="90">
        <f t="shared" ref="O11:O33" si="3">N11*$O$10/$N$10</f>
        <v>0</v>
      </c>
      <c r="P11" s="90">
        <v>-20000</v>
      </c>
      <c r="Q11" s="91">
        <f t="shared" ref="Q11:Q33" si="4">P11*Q10/P10</f>
        <v>8000</v>
      </c>
    </row>
    <row r="12" spans="1:17" x14ac:dyDescent="0.25">
      <c r="C12" s="103"/>
      <c r="D12" s="103"/>
      <c r="F12" s="156"/>
      <c r="G12" s="101" t="s">
        <v>90</v>
      </c>
      <c r="H12" s="90">
        <v>-150000</v>
      </c>
      <c r="I12" s="94">
        <f t="shared" si="1"/>
        <v>60000</v>
      </c>
      <c r="J12" s="90">
        <v>0</v>
      </c>
      <c r="K12" s="90">
        <f>J12*0.2</f>
        <v>0</v>
      </c>
      <c r="L12" s="90">
        <v>0</v>
      </c>
      <c r="M12" s="90">
        <f t="shared" si="2"/>
        <v>0</v>
      </c>
      <c r="N12" s="90">
        <v>-20000</v>
      </c>
      <c r="O12" s="90">
        <f t="shared" si="3"/>
        <v>6000</v>
      </c>
      <c r="P12" s="90">
        <v>-50000</v>
      </c>
      <c r="Q12" s="91">
        <f t="shared" si="4"/>
        <v>20000</v>
      </c>
    </row>
    <row r="13" spans="1:17" x14ac:dyDescent="0.25">
      <c r="F13" s="156"/>
      <c r="G13" s="101" t="s">
        <v>91</v>
      </c>
      <c r="H13" s="90">
        <v>-400000</v>
      </c>
      <c r="I13" s="94">
        <f t="shared" si="1"/>
        <v>160000</v>
      </c>
      <c r="J13" s="90">
        <v>-50000</v>
      </c>
      <c r="K13" s="90">
        <f t="shared" ref="K13:K29" si="5">J13*-0.2</f>
        <v>10000</v>
      </c>
      <c r="L13" s="90">
        <v>0</v>
      </c>
      <c r="M13" s="90">
        <f t="shared" si="2"/>
        <v>0</v>
      </c>
      <c r="N13" s="90">
        <v>-25000</v>
      </c>
      <c r="O13" s="90">
        <f t="shared" si="3"/>
        <v>7500</v>
      </c>
      <c r="P13" s="90">
        <v>-30000</v>
      </c>
      <c r="Q13" s="91">
        <f t="shared" si="4"/>
        <v>12000</v>
      </c>
    </row>
    <row r="14" spans="1:17" x14ac:dyDescent="0.25">
      <c r="F14" s="156"/>
      <c r="G14" s="101" t="s">
        <v>92</v>
      </c>
      <c r="H14" s="90">
        <v>-350000</v>
      </c>
      <c r="I14" s="94">
        <f t="shared" si="1"/>
        <v>140000</v>
      </c>
      <c r="J14" s="90">
        <v>-40000</v>
      </c>
      <c r="K14" s="90">
        <f t="shared" si="5"/>
        <v>8000</v>
      </c>
      <c r="L14" s="90">
        <v>0</v>
      </c>
      <c r="M14" s="90">
        <f t="shared" si="2"/>
        <v>0</v>
      </c>
      <c r="N14" s="90">
        <v>-5000</v>
      </c>
      <c r="O14" s="90">
        <f t="shared" si="3"/>
        <v>1500</v>
      </c>
      <c r="P14" s="90">
        <v>-30000</v>
      </c>
      <c r="Q14" s="91">
        <f t="shared" si="4"/>
        <v>12000</v>
      </c>
    </row>
    <row r="15" spans="1:17" x14ac:dyDescent="0.25">
      <c r="F15" s="156"/>
      <c r="G15" s="101" t="s">
        <v>93</v>
      </c>
      <c r="H15" s="90">
        <v>-300000</v>
      </c>
      <c r="I15" s="94">
        <f t="shared" si="1"/>
        <v>120000</v>
      </c>
      <c r="J15" s="90">
        <v>0</v>
      </c>
      <c r="K15" s="90">
        <f t="shared" si="5"/>
        <v>0</v>
      </c>
      <c r="L15" s="90">
        <v>-3000</v>
      </c>
      <c r="M15" s="90">
        <f t="shared" si="2"/>
        <v>750</v>
      </c>
      <c r="N15" s="90">
        <v>-10000</v>
      </c>
      <c r="O15" s="90">
        <f t="shared" si="3"/>
        <v>3000</v>
      </c>
      <c r="P15" s="90">
        <v>-5000</v>
      </c>
      <c r="Q15" s="91">
        <f t="shared" si="4"/>
        <v>2000</v>
      </c>
    </row>
    <row r="16" spans="1:17" x14ac:dyDescent="0.25">
      <c r="F16" s="156"/>
      <c r="G16" s="101" t="s">
        <v>94</v>
      </c>
      <c r="H16" s="90">
        <v>-250000</v>
      </c>
      <c r="I16" s="94">
        <f t="shared" si="1"/>
        <v>100000</v>
      </c>
      <c r="J16" s="90">
        <v>-40000</v>
      </c>
      <c r="K16" s="90">
        <f t="shared" si="5"/>
        <v>8000</v>
      </c>
      <c r="L16" s="90">
        <v>-10000</v>
      </c>
      <c r="M16" s="90">
        <f t="shared" si="2"/>
        <v>2500</v>
      </c>
      <c r="N16" s="90">
        <v>0</v>
      </c>
      <c r="O16" s="90">
        <f t="shared" si="3"/>
        <v>0</v>
      </c>
      <c r="P16" s="90">
        <v>-5000</v>
      </c>
      <c r="Q16" s="91">
        <f t="shared" si="4"/>
        <v>2000</v>
      </c>
    </row>
    <row r="17" spans="6:17" x14ac:dyDescent="0.25">
      <c r="F17" s="156"/>
      <c r="G17" s="101" t="s">
        <v>95</v>
      </c>
      <c r="H17" s="90">
        <v>-150000</v>
      </c>
      <c r="I17" s="94">
        <f t="shared" si="1"/>
        <v>60000</v>
      </c>
      <c r="J17" s="90">
        <v>-60000</v>
      </c>
      <c r="K17" s="90">
        <f t="shared" si="5"/>
        <v>12000</v>
      </c>
      <c r="L17" s="90">
        <v>0</v>
      </c>
      <c r="M17" s="90">
        <f t="shared" si="2"/>
        <v>0</v>
      </c>
      <c r="N17" s="90">
        <v>0</v>
      </c>
      <c r="O17" s="90">
        <f t="shared" si="3"/>
        <v>0</v>
      </c>
      <c r="P17" s="90">
        <v>-12000</v>
      </c>
      <c r="Q17" s="91">
        <f t="shared" si="4"/>
        <v>4800</v>
      </c>
    </row>
    <row r="18" spans="6:17" x14ac:dyDescent="0.25">
      <c r="F18" s="156"/>
      <c r="G18" s="101" t="s">
        <v>96</v>
      </c>
      <c r="H18" s="90">
        <v>-400000</v>
      </c>
      <c r="I18" s="94">
        <f t="shared" si="1"/>
        <v>160000</v>
      </c>
      <c r="J18" s="90">
        <v>0</v>
      </c>
      <c r="K18" s="90">
        <f t="shared" si="5"/>
        <v>0</v>
      </c>
      <c r="L18" s="90">
        <v>0</v>
      </c>
      <c r="M18" s="90">
        <f t="shared" si="2"/>
        <v>0</v>
      </c>
      <c r="N18" s="90">
        <v>-20000</v>
      </c>
      <c r="O18" s="90">
        <f t="shared" si="3"/>
        <v>6000</v>
      </c>
      <c r="P18" s="90">
        <v>-15000</v>
      </c>
      <c r="Q18" s="91">
        <f t="shared" si="4"/>
        <v>6000</v>
      </c>
    </row>
    <row r="19" spans="6:17" x14ac:dyDescent="0.25">
      <c r="F19" s="156"/>
      <c r="G19" s="101" t="s">
        <v>97</v>
      </c>
      <c r="H19" s="90">
        <v>-400000</v>
      </c>
      <c r="I19" s="94">
        <f t="shared" si="1"/>
        <v>160000</v>
      </c>
      <c r="J19" s="90">
        <v>0</v>
      </c>
      <c r="K19" s="90">
        <f t="shared" si="5"/>
        <v>0</v>
      </c>
      <c r="L19" s="90">
        <v>0</v>
      </c>
      <c r="M19" s="90">
        <f t="shared" si="2"/>
        <v>0</v>
      </c>
      <c r="N19" s="90">
        <v>-15000</v>
      </c>
      <c r="O19" s="90">
        <f t="shared" si="3"/>
        <v>4500</v>
      </c>
      <c r="P19" s="90">
        <v>-30000</v>
      </c>
      <c r="Q19" s="91">
        <f t="shared" si="4"/>
        <v>12000</v>
      </c>
    </row>
    <row r="20" spans="6:17" x14ac:dyDescent="0.25">
      <c r="F20" s="156"/>
      <c r="G20" s="101" t="s">
        <v>98</v>
      </c>
      <c r="H20" s="90">
        <v>-250000</v>
      </c>
      <c r="I20" s="94">
        <f t="shared" si="1"/>
        <v>100000</v>
      </c>
      <c r="J20" s="90">
        <v>0</v>
      </c>
      <c r="K20" s="90">
        <f t="shared" si="5"/>
        <v>0</v>
      </c>
      <c r="L20" s="90">
        <v>-50000</v>
      </c>
      <c r="M20" s="90">
        <f t="shared" si="2"/>
        <v>12500</v>
      </c>
      <c r="N20" s="90">
        <v>0</v>
      </c>
      <c r="O20" s="90">
        <f t="shared" si="3"/>
        <v>0</v>
      </c>
      <c r="P20" s="90">
        <v>-20000</v>
      </c>
      <c r="Q20" s="91">
        <f t="shared" si="4"/>
        <v>8000</v>
      </c>
    </row>
    <row r="21" spans="6:17" x14ac:dyDescent="0.25">
      <c r="F21" s="156"/>
      <c r="G21" s="101" t="s">
        <v>99</v>
      </c>
      <c r="H21" s="90">
        <v>-100000</v>
      </c>
      <c r="I21" s="94">
        <f t="shared" si="1"/>
        <v>40000</v>
      </c>
      <c r="J21" s="90">
        <v>-30000</v>
      </c>
      <c r="K21" s="90">
        <f t="shared" si="5"/>
        <v>6000</v>
      </c>
      <c r="L21" s="90">
        <v>-30000</v>
      </c>
      <c r="M21" s="90">
        <f t="shared" si="2"/>
        <v>7500</v>
      </c>
      <c r="N21" s="90">
        <v>-40000</v>
      </c>
      <c r="O21" s="90">
        <f t="shared" si="3"/>
        <v>12000</v>
      </c>
      <c r="P21" s="90">
        <v>-25000</v>
      </c>
      <c r="Q21" s="91">
        <f t="shared" si="4"/>
        <v>10000</v>
      </c>
    </row>
    <row r="22" spans="6:17" x14ac:dyDescent="0.25">
      <c r="F22" s="156">
        <v>2025</v>
      </c>
      <c r="G22" s="101" t="s">
        <v>85</v>
      </c>
      <c r="H22" s="90">
        <v>-200000</v>
      </c>
      <c r="I22" s="94">
        <f t="shared" si="1"/>
        <v>80000</v>
      </c>
      <c r="J22" s="90">
        <v>-40000</v>
      </c>
      <c r="K22" s="90">
        <f t="shared" si="5"/>
        <v>8000</v>
      </c>
      <c r="L22" s="90">
        <v>-40000</v>
      </c>
      <c r="M22" s="90">
        <f t="shared" si="2"/>
        <v>10000</v>
      </c>
      <c r="N22" s="90">
        <v>-30000</v>
      </c>
      <c r="O22" s="90">
        <f t="shared" si="3"/>
        <v>9000</v>
      </c>
      <c r="P22" s="90">
        <v>-40000</v>
      </c>
      <c r="Q22" s="91">
        <f t="shared" si="4"/>
        <v>16000</v>
      </c>
    </row>
    <row r="23" spans="6:17" x14ac:dyDescent="0.25">
      <c r="F23" s="156"/>
      <c r="G23" s="101" t="s">
        <v>89</v>
      </c>
      <c r="H23" s="90">
        <v>-200000</v>
      </c>
      <c r="I23" s="94">
        <f t="shared" si="1"/>
        <v>80000</v>
      </c>
      <c r="J23" s="90">
        <v>-30000</v>
      </c>
      <c r="K23" s="90">
        <f t="shared" si="5"/>
        <v>6000</v>
      </c>
      <c r="L23" s="90">
        <v>-5000</v>
      </c>
      <c r="M23" s="90">
        <f t="shared" si="2"/>
        <v>1250</v>
      </c>
      <c r="N23" s="90">
        <v>-40000</v>
      </c>
      <c r="O23" s="90">
        <f t="shared" si="3"/>
        <v>12000</v>
      </c>
      <c r="P23" s="90">
        <v>-50000</v>
      </c>
      <c r="Q23" s="91">
        <f t="shared" si="4"/>
        <v>20000</v>
      </c>
    </row>
    <row r="24" spans="6:17" x14ac:dyDescent="0.25">
      <c r="F24" s="156"/>
      <c r="G24" s="101" t="s">
        <v>90</v>
      </c>
      <c r="H24" s="90">
        <v>-50000</v>
      </c>
      <c r="I24" s="94">
        <f t="shared" si="1"/>
        <v>20000</v>
      </c>
      <c r="J24" s="90">
        <v>-20000</v>
      </c>
      <c r="K24" s="90">
        <f t="shared" si="5"/>
        <v>4000</v>
      </c>
      <c r="L24" s="90">
        <v>0</v>
      </c>
      <c r="M24" s="90">
        <f t="shared" si="2"/>
        <v>0</v>
      </c>
      <c r="N24" s="90">
        <v>-20000</v>
      </c>
      <c r="O24" s="90">
        <f t="shared" si="3"/>
        <v>6000</v>
      </c>
      <c r="P24" s="90">
        <v>-6000</v>
      </c>
      <c r="Q24" s="91">
        <f t="shared" si="4"/>
        <v>2400</v>
      </c>
    </row>
    <row r="25" spans="6:17" x14ac:dyDescent="0.25">
      <c r="F25" s="156"/>
      <c r="G25" s="101" t="s">
        <v>91</v>
      </c>
      <c r="H25" s="90">
        <v>-350000</v>
      </c>
      <c r="I25" s="94">
        <f t="shared" si="1"/>
        <v>140000</v>
      </c>
      <c r="J25" s="90">
        <v>0</v>
      </c>
      <c r="K25" s="90">
        <f t="shared" si="5"/>
        <v>0</v>
      </c>
      <c r="L25" s="90">
        <v>0</v>
      </c>
      <c r="M25" s="90">
        <f t="shared" si="2"/>
        <v>0</v>
      </c>
      <c r="N25" s="90">
        <v>-15000</v>
      </c>
      <c r="O25" s="90">
        <f t="shared" si="3"/>
        <v>4500</v>
      </c>
      <c r="P25" s="90">
        <v>-30000</v>
      </c>
      <c r="Q25" s="91">
        <f t="shared" si="4"/>
        <v>12000</v>
      </c>
    </row>
    <row r="26" spans="6:17" x14ac:dyDescent="0.25">
      <c r="F26" s="156"/>
      <c r="G26" s="101" t="s">
        <v>92</v>
      </c>
      <c r="H26" s="90">
        <v>-200000</v>
      </c>
      <c r="I26" s="94">
        <f t="shared" si="1"/>
        <v>80000</v>
      </c>
      <c r="J26" s="90">
        <v>0</v>
      </c>
      <c r="K26" s="90">
        <f t="shared" si="5"/>
        <v>0</v>
      </c>
      <c r="L26" s="90">
        <v>0</v>
      </c>
      <c r="M26" s="90">
        <f t="shared" si="2"/>
        <v>0</v>
      </c>
      <c r="N26" s="90">
        <v>-5000</v>
      </c>
      <c r="O26" s="90">
        <f t="shared" si="3"/>
        <v>1500</v>
      </c>
      <c r="P26" s="90">
        <v>-25000</v>
      </c>
      <c r="Q26" s="91">
        <f t="shared" si="4"/>
        <v>10000</v>
      </c>
    </row>
    <row r="27" spans="6:17" x14ac:dyDescent="0.25">
      <c r="F27" s="156"/>
      <c r="G27" s="101" t="s">
        <v>93</v>
      </c>
      <c r="H27" s="90">
        <v>-150000</v>
      </c>
      <c r="I27" s="94">
        <f t="shared" si="1"/>
        <v>60000</v>
      </c>
      <c r="J27" s="90">
        <v>-20000</v>
      </c>
      <c r="K27" s="90">
        <f t="shared" si="5"/>
        <v>4000</v>
      </c>
      <c r="L27" s="90">
        <v>0</v>
      </c>
      <c r="M27" s="90">
        <f t="shared" si="2"/>
        <v>0</v>
      </c>
      <c r="N27" s="90">
        <v>-5000</v>
      </c>
      <c r="O27" s="90">
        <f t="shared" si="3"/>
        <v>1500</v>
      </c>
      <c r="P27" s="90">
        <v>-25000</v>
      </c>
      <c r="Q27" s="91">
        <f t="shared" si="4"/>
        <v>10000</v>
      </c>
    </row>
    <row r="28" spans="6:17" x14ac:dyDescent="0.25">
      <c r="F28" s="156"/>
      <c r="G28" s="101" t="s">
        <v>94</v>
      </c>
      <c r="H28" s="90">
        <v>-120000</v>
      </c>
      <c r="I28" s="94">
        <f t="shared" si="1"/>
        <v>48000</v>
      </c>
      <c r="J28" s="90">
        <v>-10000</v>
      </c>
      <c r="K28" s="90">
        <f t="shared" si="5"/>
        <v>2000</v>
      </c>
      <c r="L28" s="90">
        <v>-4000</v>
      </c>
      <c r="M28" s="90">
        <f t="shared" si="2"/>
        <v>1000</v>
      </c>
      <c r="N28" s="90">
        <v>-6000</v>
      </c>
      <c r="O28" s="90">
        <f t="shared" si="3"/>
        <v>1800</v>
      </c>
      <c r="P28" s="90">
        <v>-10000</v>
      </c>
      <c r="Q28" s="91">
        <f t="shared" si="4"/>
        <v>4000</v>
      </c>
    </row>
    <row r="29" spans="6:17" x14ac:dyDescent="0.25">
      <c r="F29" s="156"/>
      <c r="G29" s="101" t="s">
        <v>95</v>
      </c>
      <c r="H29" s="90">
        <v>-120000</v>
      </c>
      <c r="I29" s="94">
        <f t="shared" si="1"/>
        <v>48000</v>
      </c>
      <c r="J29" s="90">
        <v>-10000</v>
      </c>
      <c r="K29" s="90">
        <f t="shared" si="5"/>
        <v>2000</v>
      </c>
      <c r="L29" s="90">
        <v>-4000</v>
      </c>
      <c r="M29" s="90">
        <f t="shared" si="2"/>
        <v>1000</v>
      </c>
      <c r="N29" s="90">
        <v>-4000</v>
      </c>
      <c r="O29" s="90">
        <f t="shared" si="3"/>
        <v>1200</v>
      </c>
      <c r="P29" s="90">
        <v>-12000</v>
      </c>
      <c r="Q29" s="91">
        <f t="shared" si="4"/>
        <v>4800</v>
      </c>
    </row>
    <row r="30" spans="6:17" x14ac:dyDescent="0.25">
      <c r="F30" s="156"/>
      <c r="G30" s="101" t="s">
        <v>96</v>
      </c>
      <c r="H30" s="90">
        <v>-100000</v>
      </c>
      <c r="I30" s="94">
        <f t="shared" si="1"/>
        <v>40000</v>
      </c>
      <c r="J30" s="90">
        <v>15000</v>
      </c>
      <c r="K30" s="90">
        <f>J30*0.2</f>
        <v>3000</v>
      </c>
      <c r="L30" s="90">
        <v>5000</v>
      </c>
      <c r="M30" s="90">
        <f>L30*(0.25)</f>
        <v>1250</v>
      </c>
      <c r="N30" s="90">
        <v>-2000</v>
      </c>
      <c r="O30" s="90">
        <f t="shared" si="3"/>
        <v>600</v>
      </c>
      <c r="P30" s="90">
        <v>-4000</v>
      </c>
      <c r="Q30" s="91">
        <f t="shared" si="4"/>
        <v>1600</v>
      </c>
    </row>
    <row r="31" spans="6:17" x14ac:dyDescent="0.25">
      <c r="F31" s="156"/>
      <c r="G31" s="101" t="s">
        <v>97</v>
      </c>
      <c r="H31" s="90">
        <v>-120000</v>
      </c>
      <c r="I31" s="94">
        <f t="shared" si="1"/>
        <v>48000</v>
      </c>
      <c r="J31" s="90">
        <v>30000</v>
      </c>
      <c r="K31" s="90">
        <f>J31*0.2</f>
        <v>6000</v>
      </c>
      <c r="L31" s="90">
        <v>20000</v>
      </c>
      <c r="M31" s="90">
        <f>L31*(0.25)</f>
        <v>5000</v>
      </c>
      <c r="N31" s="90">
        <v>-6000</v>
      </c>
      <c r="O31" s="90">
        <f t="shared" si="3"/>
        <v>1800</v>
      </c>
      <c r="P31" s="90">
        <v>-2000</v>
      </c>
      <c r="Q31" s="91">
        <f t="shared" si="4"/>
        <v>800</v>
      </c>
    </row>
    <row r="32" spans="6:17" x14ac:dyDescent="0.25">
      <c r="F32" s="156"/>
      <c r="G32" s="101" t="s">
        <v>98</v>
      </c>
      <c r="H32" s="90">
        <v>-100000</v>
      </c>
      <c r="I32" s="94">
        <f t="shared" si="1"/>
        <v>40000</v>
      </c>
      <c r="J32" s="90">
        <v>40000</v>
      </c>
      <c r="K32" s="90">
        <f>J32*0.2</f>
        <v>8000</v>
      </c>
      <c r="L32" s="90">
        <v>40000</v>
      </c>
      <c r="M32" s="90">
        <f>L32*(0.25)</f>
        <v>10000</v>
      </c>
      <c r="N32" s="90">
        <v>-3000</v>
      </c>
      <c r="O32" s="90">
        <f t="shared" si="3"/>
        <v>900</v>
      </c>
      <c r="P32" s="90">
        <v>-2000</v>
      </c>
      <c r="Q32" s="91">
        <f t="shared" si="4"/>
        <v>800</v>
      </c>
    </row>
    <row r="33" spans="1:17" ht="15.75" thickBot="1" x14ac:dyDescent="0.3">
      <c r="F33" s="157"/>
      <c r="G33" s="102" t="s">
        <v>99</v>
      </c>
      <c r="H33" s="92">
        <v>-50000</v>
      </c>
      <c r="I33" s="95">
        <f t="shared" si="1"/>
        <v>20000</v>
      </c>
      <c r="J33" s="92">
        <v>60000</v>
      </c>
      <c r="K33" s="92">
        <f>J33*0.2</f>
        <v>12000</v>
      </c>
      <c r="L33" s="92">
        <v>120000</v>
      </c>
      <c r="M33" s="92">
        <f>L33*(0.25)</f>
        <v>30000</v>
      </c>
      <c r="N33" s="92">
        <v>-2000</v>
      </c>
      <c r="O33" s="92">
        <f t="shared" si="3"/>
        <v>600</v>
      </c>
      <c r="P33" s="92">
        <v>-3000</v>
      </c>
      <c r="Q33" s="93">
        <f t="shared" si="4"/>
        <v>1200</v>
      </c>
    </row>
    <row r="36" spans="1:17" x14ac:dyDescent="0.25">
      <c r="A36" s="1"/>
      <c r="B36" s="1" t="s">
        <v>127</v>
      </c>
    </row>
    <row r="39" spans="1:17" ht="15.75" thickBot="1" x14ac:dyDescent="0.3"/>
    <row r="40" spans="1:17" ht="15.75" thickBot="1" x14ac:dyDescent="0.3">
      <c r="B40" s="151" t="s">
        <v>23</v>
      </c>
      <c r="C40" s="152"/>
      <c r="D40" s="153"/>
    </row>
    <row r="44" spans="1:17" x14ac:dyDescent="0.25">
      <c r="A44" s="1" t="s">
        <v>122</v>
      </c>
    </row>
    <row r="46" spans="1:17" ht="15.75" thickBot="1" x14ac:dyDescent="0.3"/>
    <row r="47" spans="1:17" x14ac:dyDescent="0.25">
      <c r="B47" s="16"/>
      <c r="C47" s="139"/>
      <c r="D47" s="158" t="s">
        <v>100</v>
      </c>
      <c r="E47" s="158"/>
      <c r="F47" s="159"/>
    </row>
    <row r="48" spans="1:17" x14ac:dyDescent="0.25">
      <c r="B48" s="17"/>
      <c r="C48" s="140"/>
      <c r="D48" s="111" t="s">
        <v>101</v>
      </c>
      <c r="E48" s="111" t="s">
        <v>102</v>
      </c>
      <c r="F48" s="112" t="s">
        <v>103</v>
      </c>
    </row>
    <row r="49" spans="2:6" x14ac:dyDescent="0.25">
      <c r="B49" s="17" t="s">
        <v>104</v>
      </c>
      <c r="C49" s="140"/>
      <c r="D49" s="21">
        <v>1000000</v>
      </c>
      <c r="E49" s="21">
        <v>700000</v>
      </c>
      <c r="F49" s="18">
        <v>0</v>
      </c>
    </row>
    <row r="50" spans="2:6" x14ac:dyDescent="0.25">
      <c r="B50" s="17" t="s">
        <v>105</v>
      </c>
      <c r="C50" s="140"/>
      <c r="D50" s="15">
        <v>0</v>
      </c>
      <c r="E50" s="15">
        <v>0</v>
      </c>
      <c r="F50" s="22">
        <v>200000</v>
      </c>
    </row>
    <row r="51" spans="2:6" x14ac:dyDescent="0.25">
      <c r="B51" s="160" t="s">
        <v>106</v>
      </c>
      <c r="C51" s="141" t="s">
        <v>80</v>
      </c>
      <c r="D51" s="144">
        <v>250000</v>
      </c>
      <c r="E51" s="145">
        <v>300000</v>
      </c>
      <c r="F51" s="146">
        <v>50000</v>
      </c>
    </row>
    <row r="52" spans="2:6" x14ac:dyDescent="0.25">
      <c r="B52" s="161"/>
      <c r="C52" s="141" t="s">
        <v>81</v>
      </c>
      <c r="D52" s="144">
        <v>50000</v>
      </c>
      <c r="E52" s="145">
        <v>40000</v>
      </c>
      <c r="F52" s="146">
        <v>3000</v>
      </c>
    </row>
    <row r="53" spans="2:6" x14ac:dyDescent="0.25">
      <c r="B53" s="160" t="s">
        <v>107</v>
      </c>
      <c r="C53" s="141" t="s">
        <v>80</v>
      </c>
      <c r="D53" s="145">
        <v>300000</v>
      </c>
      <c r="E53" s="145">
        <v>500000</v>
      </c>
      <c r="F53" s="146">
        <v>100000</v>
      </c>
    </row>
    <row r="54" spans="2:6" x14ac:dyDescent="0.25">
      <c r="B54" s="161"/>
      <c r="C54" s="142" t="s">
        <v>81</v>
      </c>
      <c r="D54" s="147">
        <v>100000</v>
      </c>
      <c r="E54" s="147">
        <v>100000</v>
      </c>
      <c r="F54" s="148">
        <v>20000</v>
      </c>
    </row>
    <row r="55" spans="2:6" ht="15.75" thickBot="1" x14ac:dyDescent="0.3">
      <c r="B55" s="68" t="s">
        <v>108</v>
      </c>
      <c r="C55" s="143"/>
      <c r="D55" s="113">
        <v>5.0000000000000001E-3</v>
      </c>
      <c r="E55" s="113">
        <v>3.5000000000000001E-3</v>
      </c>
      <c r="F55" s="114">
        <v>2.5000000000000001E-3</v>
      </c>
    </row>
    <row r="57" spans="2:6" x14ac:dyDescent="0.25">
      <c r="B57" t="s">
        <v>123</v>
      </c>
    </row>
    <row r="58" spans="2:6" x14ac:dyDescent="0.25">
      <c r="B58" t="s">
        <v>124</v>
      </c>
    </row>
    <row r="59" spans="2:6" x14ac:dyDescent="0.25">
      <c r="B59" t="s">
        <v>125</v>
      </c>
    </row>
    <row r="61" spans="2:6" ht="15.75" thickBot="1" x14ac:dyDescent="0.3"/>
    <row r="62" spans="2:6" ht="15.75" thickBot="1" x14ac:dyDescent="0.3">
      <c r="B62" s="151" t="s">
        <v>23</v>
      </c>
      <c r="C62" s="152"/>
      <c r="D62" s="153"/>
    </row>
  </sheetData>
  <mergeCells count="14">
    <mergeCell ref="H7:I7"/>
    <mergeCell ref="J7:Q7"/>
    <mergeCell ref="H8:I8"/>
    <mergeCell ref="J8:K8"/>
    <mergeCell ref="L8:M8"/>
    <mergeCell ref="N8:O8"/>
    <mergeCell ref="P8:Q8"/>
    <mergeCell ref="F10:F21"/>
    <mergeCell ref="F22:F33"/>
    <mergeCell ref="B40:D40"/>
    <mergeCell ref="B62:D62"/>
    <mergeCell ref="D47:F47"/>
    <mergeCell ref="B51:B52"/>
    <mergeCell ref="B53:B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4CAA-945C-4E0F-9417-01C0AE2A671C}">
  <dimension ref="A1:L20"/>
  <sheetViews>
    <sheetView zoomScaleNormal="100" workbookViewId="0"/>
  </sheetViews>
  <sheetFormatPr defaultRowHeight="15" x14ac:dyDescent="0.25"/>
  <cols>
    <col min="1" max="1" width="11.28515625" bestFit="1" customWidth="1"/>
    <col min="2" max="2" width="31.5703125" bestFit="1" customWidth="1"/>
    <col min="3" max="3" width="18.5703125" customWidth="1"/>
    <col min="4" max="12" width="13.5703125" customWidth="1"/>
  </cols>
  <sheetData>
    <row r="1" spans="1:4" ht="18.75" x14ac:dyDescent="0.3">
      <c r="A1" s="12" t="s">
        <v>133</v>
      </c>
    </row>
    <row r="3" spans="1:4" x14ac:dyDescent="0.25">
      <c r="A3" s="1" t="s">
        <v>134</v>
      </c>
    </row>
    <row r="4" spans="1:4" x14ac:dyDescent="0.25">
      <c r="A4" s="1"/>
    </row>
    <row r="5" spans="1:4" ht="15.75" thickBot="1" x14ac:dyDescent="0.3"/>
    <row r="6" spans="1:4" x14ac:dyDescent="0.25">
      <c r="B6" s="115" t="s">
        <v>128</v>
      </c>
      <c r="C6" s="118">
        <v>10000</v>
      </c>
      <c r="D6" s="1"/>
    </row>
    <row r="7" spans="1:4" x14ac:dyDescent="0.25">
      <c r="B7" s="116" t="s">
        <v>129</v>
      </c>
      <c r="C7" s="119">
        <v>120000</v>
      </c>
      <c r="D7" s="1"/>
    </row>
    <row r="8" spans="1:4" x14ac:dyDescent="0.25">
      <c r="B8" s="116" t="s">
        <v>130</v>
      </c>
      <c r="C8" s="120" t="s">
        <v>135</v>
      </c>
      <c r="D8" s="1"/>
    </row>
    <row r="9" spans="1:4" ht="30" x14ac:dyDescent="0.25">
      <c r="B9" s="116" t="s">
        <v>131</v>
      </c>
      <c r="C9" s="121" t="s">
        <v>136</v>
      </c>
      <c r="D9" s="1"/>
    </row>
    <row r="10" spans="1:4" ht="30" x14ac:dyDescent="0.25">
      <c r="B10" s="116" t="s">
        <v>53</v>
      </c>
      <c r="C10" s="122" t="s">
        <v>137</v>
      </c>
      <c r="D10" s="1"/>
    </row>
    <row r="11" spans="1:4" ht="15.75" thickBot="1" x14ac:dyDescent="0.3">
      <c r="B11" s="117" t="s">
        <v>132</v>
      </c>
      <c r="C11" s="123">
        <v>0.1</v>
      </c>
      <c r="D11" s="1"/>
    </row>
    <row r="14" spans="1:4" x14ac:dyDescent="0.25">
      <c r="B14" s="10" t="s">
        <v>138</v>
      </c>
    </row>
    <row r="18" spans="1:12" x14ac:dyDescent="0.25">
      <c r="A18" s="1"/>
      <c r="B18" t="s">
        <v>139</v>
      </c>
      <c r="C18" s="14">
        <v>1</v>
      </c>
      <c r="D18" s="14">
        <v>2</v>
      </c>
      <c r="E18" s="14">
        <v>3</v>
      </c>
      <c r="F18" s="14">
        <v>4</v>
      </c>
      <c r="G18" s="14">
        <v>5</v>
      </c>
      <c r="H18" s="14">
        <v>6</v>
      </c>
      <c r="I18" s="14">
        <v>7</v>
      </c>
      <c r="J18" s="14">
        <v>8</v>
      </c>
      <c r="K18" s="14">
        <v>9</v>
      </c>
      <c r="L18" s="14">
        <v>10</v>
      </c>
    </row>
    <row r="19" spans="1:12" ht="15.75" thickBot="1" x14ac:dyDescent="0.3">
      <c r="A19" s="1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30.75" thickBot="1" x14ac:dyDescent="0.3">
      <c r="B20" s="103" t="s">
        <v>140</v>
      </c>
      <c r="C20" s="126" t="s">
        <v>23</v>
      </c>
      <c r="D20" s="124"/>
      <c r="E20" s="124"/>
      <c r="F20" s="124"/>
      <c r="G20" s="124"/>
      <c r="H20" s="124"/>
      <c r="I20" s="124"/>
      <c r="J20" s="124"/>
      <c r="K20" s="124"/>
      <c r="L20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Q1b</vt:lpstr>
      <vt:lpstr>Q2bcde</vt:lpstr>
      <vt:lpstr>Q3b</vt:lpstr>
      <vt:lpstr>Q4b</vt:lpstr>
      <vt:lpstr>Q5</vt:lpstr>
      <vt:lpstr>Q6c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2025-08-06T02:51:49Z</dcterms:created>
  <dcterms:modified xsi:type="dcterms:W3CDTF">2025-08-26T20:40:57Z</dcterms:modified>
</cp:coreProperties>
</file>